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15" yWindow="1065" windowWidth="7245" windowHeight="7050" tabRatio="5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Лист1!$A$1:$O$211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11" i="1" l="1"/>
  <c r="M211" i="1"/>
  <c r="K211" i="1"/>
  <c r="I211" i="1"/>
  <c r="H211" i="1"/>
  <c r="F211" i="1"/>
  <c r="E211" i="1"/>
  <c r="F154" i="1" l="1"/>
  <c r="E154" i="1"/>
  <c r="F155" i="1"/>
  <c r="E155" i="1"/>
  <c r="E104" i="1" l="1"/>
  <c r="F104" i="1"/>
  <c r="F112" i="1"/>
  <c r="E112" i="1"/>
  <c r="F21" i="1" l="1"/>
  <c r="E21" i="1"/>
  <c r="F16" i="1"/>
  <c r="E16" i="1"/>
  <c r="F179" i="1" l="1"/>
  <c r="E179" i="1"/>
  <c r="E45" i="1" l="1"/>
  <c r="F45" i="1"/>
  <c r="F60" i="1" l="1"/>
  <c r="E60" i="1"/>
  <c r="F35" i="1"/>
  <c r="E35" i="1"/>
  <c r="F34" i="1" l="1"/>
  <c r="E34" i="1"/>
  <c r="F10" i="1" l="1"/>
  <c r="E10" i="1"/>
  <c r="M18" i="1" l="1"/>
  <c r="F15" i="1"/>
  <c r="E15" i="1"/>
</calcChain>
</file>

<file path=xl/sharedStrings.xml><?xml version="1.0" encoding="utf-8"?>
<sst xmlns="http://schemas.openxmlformats.org/spreadsheetml/2006/main" count="783" uniqueCount="414">
  <si>
    <t>Наименование  мероприятия</t>
  </si>
  <si>
    <t xml:space="preserve">Дата реализации мероприятия </t>
  </si>
  <si>
    <t>Количество человек, посетивших мероприятие (прошедших практику, обучение)</t>
  </si>
  <si>
    <t>Наименование предприятия, задействованного в реализации мероприятия</t>
  </si>
  <si>
    <t>Количество выданных сертификатов, удостоверений</t>
  </si>
  <si>
    <t xml:space="preserve"> По профессиональному обучению, дополнительному образованию </t>
  </si>
  <si>
    <t>Причина неисполнения  мероприятия</t>
  </si>
  <si>
    <t>Примечание</t>
  </si>
  <si>
    <t>план</t>
  </si>
  <si>
    <t>факт</t>
  </si>
  <si>
    <t xml:space="preserve">Наименование специальности </t>
  </si>
  <si>
    <t>ГКУ "Центр занятости города Дзержинска"</t>
  </si>
  <si>
    <t>Департамент образования</t>
  </si>
  <si>
    <t>-</t>
  </si>
  <si>
    <t>Подготовительные курсы</t>
  </si>
  <si>
    <t>День открытых дверей</t>
  </si>
  <si>
    <t>Предоставлено субсидий, руб.</t>
  </si>
  <si>
    <t>Количество трудоустроен-ных выпускников учреждений СПО</t>
  </si>
  <si>
    <t>ТПП г. Дзержинска</t>
  </si>
  <si>
    <t>Кол-во/ед.изм.</t>
  </si>
  <si>
    <t>ГБПОУ "Дзержинский технический колледж"</t>
  </si>
  <si>
    <t>МУП "Комбинат питания "города Дзержинска"</t>
  </si>
  <si>
    <t>Количество трудоустроен-ных выпускников ВПО</t>
  </si>
  <si>
    <t>Городской Чемпионат по сборке спилс-карт "Знаю Россию"</t>
  </si>
  <si>
    <t xml:space="preserve">Экскурсии для студентов в организации потенциальных работодателей </t>
  </si>
  <si>
    <t>Химическая школа Первый шаг в науку через проектную работу</t>
  </si>
  <si>
    <t>Техническая школа Первый шаг в науку через проектную работу</t>
  </si>
  <si>
    <t>Школа программирования Первый шаг в науку через проектную работу</t>
  </si>
  <si>
    <t>Профориентационные дни на базе ресурсного центра колледжа</t>
  </si>
  <si>
    <t>ООО "ЗГМ", ООО "Либхерр-Нижний Новгород", АО "НИПОМ"</t>
  </si>
  <si>
    <t>Проект "Умные каникулы"</t>
  </si>
  <si>
    <t>ООО "Либхерр-Нижний Новгород"</t>
  </si>
  <si>
    <t>Обучение на базе ресурсного центра эспертов чемпионата WorldSkills Russia и экспертов демонстрационного экзамена</t>
  </si>
  <si>
    <t>ООО ЗХО "Заря"</t>
  </si>
  <si>
    <t>ООО "НИПОМ", ООО "ЗГМ", ГосНИИ маш</t>
  </si>
  <si>
    <t>Целевое обучение студентов</t>
  </si>
  <si>
    <t>Экскурсии на предприятия г. Дзержинска  "День без турникетов"</t>
  </si>
  <si>
    <t>в течении года</t>
  </si>
  <si>
    <t>ООО "Полихимсервис", ООО "Либхерр-Нижний Новгород"</t>
  </si>
  <si>
    <t>Стажировки педагогов на предприятиях г. Дзержинска</t>
  </si>
  <si>
    <t>Организация производственной практики студентов на предприятиях г. Дзержинска</t>
  </si>
  <si>
    <t>ООО "ЗГМ", ООО "Либхерр-Нижний Новгород", АО "НИПОМ", ООО "Калинов мост",  и еще 35 организаций</t>
  </si>
  <si>
    <t>Организация трудоустройства выпускников колледжа и летнего (временного) трудоустройства студентов</t>
  </si>
  <si>
    <t>ООО "ЗГМ", ООО "Либхерр-Нижний Новгород", АО "НИПОМ", ООО "Калинов мост" и еще 24 организации</t>
  </si>
  <si>
    <t>Участие студентов колледлжа в профильтных областных сменах "Учебные сборы"</t>
  </si>
  <si>
    <t>Проведение  мастер-классов специалистов предприятий на базе ресурсного центра колледжа</t>
  </si>
  <si>
    <t>УК "Управдом Центр", ООО "ЗГМ", ООО "ЕК Кемикал"</t>
  </si>
  <si>
    <t>слесарь-сентехник, мастер строительных отделочных работ</t>
  </si>
  <si>
    <t>Участив в проекте "Россия -страна возможностей" подготовка к Мировому чемпионату Абилимпикс (для инвалидов и лиц с ОВЗ)</t>
  </si>
  <si>
    <t xml:space="preserve">Проведение демонстрационного экзамена по сандартам WorldSkills Russia </t>
  </si>
  <si>
    <t>Собеседование с работодателями по формированию портфеля вакансий</t>
  </si>
  <si>
    <t>Встеча с представителями ЦЗН по вопросу трудоустройства лиц с ограниченными возможностями здоровья и инвалидов</t>
  </si>
  <si>
    <t>Проведение дней открытых дверей</t>
  </si>
  <si>
    <t>шт</t>
  </si>
  <si>
    <t>Тренинговые занятия со студентами по формированию профессиональных качеств</t>
  </si>
  <si>
    <t>Проведение мастер-классов старшекурсниками для студентов 1-х и 2-х курсов по формированию профессиональных качеств</t>
  </si>
  <si>
    <t>Проведение мастер-классов преподавателями и работодателями  для студентов по формированию профессиональных качеств</t>
  </si>
  <si>
    <t>Реализация волонтерского проекта по образовательной робототехнике для детей дошкольного возраста (конструкторы Lego)</t>
  </si>
  <si>
    <t>в течение года</t>
  </si>
  <si>
    <r>
      <t>Экскурсии и мастер-классы для учащихся школ г.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Дзержинска во время весенних каникул по профессиям</t>
    </r>
  </si>
  <si>
    <t>январь-июнь 2021</t>
  </si>
  <si>
    <t>январь- февраль 2021</t>
  </si>
  <si>
    <t>апрель-май 2021</t>
  </si>
  <si>
    <t xml:space="preserve"> апрель - май 2021</t>
  </si>
  <si>
    <t>февраль-май 2021</t>
  </si>
  <si>
    <t>февраль-март 2021</t>
  </si>
  <si>
    <t>февраль- май 2021</t>
  </si>
  <si>
    <t>Проведение Областной  олимпиады профессионального мастерства обучающихся по УГС "Электро-и теплоэнергетика"</t>
  </si>
  <si>
    <t>Проведение дней открытых дверей "Добро пожаловать"</t>
  </si>
  <si>
    <t>чел.</t>
  </si>
  <si>
    <t>Проведение дней профориентации</t>
  </si>
  <si>
    <t>Участие в региональных этапах чемпионата World Skills Russia по различным компетенциям</t>
  </si>
  <si>
    <t>Участие в проекте "Россия - страна возможностей" (Чемпионат по профессиональному мастерству среди обучающихся с ограниченными возможностями здоровья) "Абилимпикс"</t>
  </si>
  <si>
    <t>Экскурсии на предприятия г.о.г. Дзержинск "День без турникетов"</t>
  </si>
  <si>
    <t>Группа ГАЗ</t>
  </si>
  <si>
    <t>ООО "Стройпроект"</t>
  </si>
  <si>
    <t>Целевое  обучение обучающихся</t>
  </si>
  <si>
    <t>Проведение мастер-классов, тренингов и деловых игр для школьников города вовремя весенних каникул</t>
  </si>
  <si>
    <t>МКОУ "Средняя общеобразовательная школа № 9", МБОУ "Средняя общеобразовательная школа № 18", МБОУ "Средняя общеобразовательная школа № 10"</t>
  </si>
  <si>
    <t>Отбор лучших студентов для работы на предприятии</t>
  </si>
  <si>
    <t>Центр содействия трудоустройству при ГБПОУ ДИКТ</t>
  </si>
  <si>
    <t>Встречи, круглые столы обучающихся техникума с выпускниками, добившимися значительных результатов в профессии</t>
  </si>
  <si>
    <t>ООО СК "Строй Макс", ООО "Спецстрой универсал"</t>
  </si>
  <si>
    <t>ООО "Артвэй-НН", ИП Тюрин Д.С.</t>
  </si>
  <si>
    <t>Оргнизация обучения рабочих предприятий по запросу организаций</t>
  </si>
  <si>
    <t>ООО "Сибур-Нефтехим"</t>
  </si>
  <si>
    <t>ФГУП НИИ Полимеров</t>
  </si>
  <si>
    <t>ОАО "Корунд"</t>
  </si>
  <si>
    <t>ООО "Капелла"</t>
  </si>
  <si>
    <t>ОАО "Арви"</t>
  </si>
  <si>
    <t>ТЦ "Меркурий"</t>
  </si>
  <si>
    <t>Участие обучающихся  2 курса во Всероссийском проекте "Финансовая граммотность"</t>
  </si>
  <si>
    <t>Дзержинский филиал РАНХиГС</t>
  </si>
  <si>
    <t>с января по май 2021</t>
  </si>
  <si>
    <t>01.01.2021-30.06.2021</t>
  </si>
  <si>
    <t>реализовано силами сотрудников АНО ДО "Учебно-деловой центр" ТПП г. Дзержинска</t>
  </si>
  <si>
    <t>ООО "РУСУНИВЕРСАЛ", ООО "Архитектон", ИП Наумова</t>
  </si>
  <si>
    <t>Предприятия - члены ТПП г. Дзержинска, представители различных направлений бизнеса г. Дзержинска</t>
  </si>
  <si>
    <t>непрерывно</t>
  </si>
  <si>
    <t>ГБПОУ ДТБТ</t>
  </si>
  <si>
    <t>ГБПОУ ДТБТ, ООО "Восток-Шоу Прадакшен"</t>
  </si>
  <si>
    <t>Предприятия г. Дзержинка</t>
  </si>
  <si>
    <t xml:space="preserve">Организация трудоустройства выпускников техникума </t>
  </si>
  <si>
    <t>ГБПОУ АКТТ</t>
  </si>
  <si>
    <t>Реализация программ учебных, производственных и преддипломных практик</t>
  </si>
  <si>
    <t>ГБПОУ ДТБТ Предприятия  г. Дзержинка</t>
  </si>
  <si>
    <t>Администрация г. Дзержинска</t>
  </si>
  <si>
    <t>Студенческий отряд проводников Стрела г. Дзержинск</t>
  </si>
  <si>
    <t>Всероссийская олимпиада профессионального мастерства</t>
  </si>
  <si>
    <t>аперль 2021</t>
  </si>
  <si>
    <t>чел./шт.</t>
  </si>
  <si>
    <t xml:space="preserve">Оформление кабинетов/информационных стендов  профориентации в общеобразовательных организациях </t>
  </si>
  <si>
    <t>шт.</t>
  </si>
  <si>
    <t>Пополнение библиотечного фонда литературы в образовательных организациях  по профориента-ции и трудовому обучению</t>
  </si>
  <si>
    <t>Проведение инструктивно-методических семинаров и совещаний с руководителями и педагогическими работниками образовательных организаций  по организации и осуществлению профориентационной работы с обучающимися</t>
  </si>
  <si>
    <t>ед.</t>
  </si>
  <si>
    <t>Участие педагогических работников в муниципальных, региональных конкурсах образовательных программ и методических разработок по профориентационной работе</t>
  </si>
  <si>
    <t>Организация трудовых подростковых бригад</t>
  </si>
  <si>
    <t xml:space="preserve">Организация работы объединений дополнительного образования различной направленности </t>
  </si>
  <si>
    <t>Введение элективных курсов и факультативов</t>
  </si>
  <si>
    <t>Вовлечение обучающихся в общественно полезную деятельность в соответствии с их познавательными и профессиональными интересами</t>
  </si>
  <si>
    <t xml:space="preserve">Реализация проектов совместной деятельности общеобразовательных организаций с организациями дополнительного образования, направленных на профессиональное самоопределение обучающихся </t>
  </si>
  <si>
    <t>Проведение тематических классных часов в общеобразовательных организациях</t>
  </si>
  <si>
    <t>Проведение в образовательных организациях мероприятий профориентационной направленности</t>
  </si>
  <si>
    <t>Проведение городских конкурсов творческих работ  среди обучающихся, направленных на профессиональное самоопределение</t>
  </si>
  <si>
    <t>Проведение тематических развивающих занятий для обучающихся</t>
  </si>
  <si>
    <t>Проведение профориентационной диагностики обучающихся 8-11 классов</t>
  </si>
  <si>
    <t>Организация участия обучающихся во всероссийских проектах профориентационной направленности</t>
  </si>
  <si>
    <t>Проведение встреч  с выпускниками школ, обучающимися в профессиональных образовательных организациях и образовательных организациях высшего образования</t>
  </si>
  <si>
    <t>Организация профориентационных экскурсий на предприятия города/области</t>
  </si>
  <si>
    <t>Проведение родительских собраний в общеобразовательных организациях</t>
  </si>
  <si>
    <t>Размещение материалов по профессиональной ориентации обучающихся на официальных сайтах общеобразовательных организаций и департамента образования</t>
  </si>
  <si>
    <t>Проведение Декады молодого педагога</t>
  </si>
  <si>
    <t>Реализация мероприятий в рамках Школы молодого педагога</t>
  </si>
  <si>
    <t>Прохождение производственной практики студентами профессиональных образовательных организаций и образовательных организаций высшего образования на базе подведомственных департаменту образования организаций</t>
  </si>
  <si>
    <t>Участие обучающихся 9-11 классов в Дне открытых дверей в профессиональных образовательных организациях города/области и образовательных организациях высшего образования</t>
  </si>
  <si>
    <t>Работа  с предпринмателями в режиме онлайн. Ответы на вопросы предпринмателей: юридическое, экспертное и информационное сопровождение по разным направлениям деятельности, в т.ч. форс-мажору. Проведение вебинаров, семинаров в режиме онлайн в соответсвии с запросом предепринимателей, на которых разбирались пошаговые инструкции от экспертов, представителей органов власти, о том как не потерять свой бизнес, получить меры гос поддержки, найти партнеров, открыть другие перспективные направления деятельности</t>
  </si>
  <si>
    <t>Применение дистанционных образовательных технологий</t>
  </si>
  <si>
    <t>Проведение  конкурса профессионального мастерства "Знай и умей"</t>
  </si>
  <si>
    <t>"Бизнес-школа для детей" ( 3-7 лет)</t>
  </si>
  <si>
    <t>Политико-экономическая игра "Город будущего"</t>
  </si>
  <si>
    <t>День абитуриента "Шаг в будущее"</t>
  </si>
  <si>
    <t>II Всероссийской олимпиады по дисциплине "Экономика организаций (предприятий)"</t>
  </si>
  <si>
    <t>Участие в профильных областных сменах "Учебные сборы"</t>
  </si>
  <si>
    <t>Обучение студентов в рамках кружка "Карьерное проектирование" по формированию профессиональных качеств специалиста</t>
  </si>
  <si>
    <t xml:space="preserve">Проведение общетехникумовкой олимпиады по профессиям и специальностям  "Я профессионал" </t>
  </si>
  <si>
    <t>"Бизнес-школа для детей"  (8-13 лет)</t>
  </si>
  <si>
    <t>Программа "Бизнес – мышление" (8-13 лет).  Для указанной категории участников программы  предусматривается проведение игровых и тренинговых активностей, образовательных курсов, что позволяет детям данной возрастной категории легче осваивать учебный материал.На занятиях дети знакомятся с: тайм-менеджментом , финансовой грамотностью, продажами, ораторским искусством и мастерством презентаций, развивают лидерские качества,  и многое другое. Преподаватели курса ведущие педагоги и бизнес тренеры г. Дзержинска</t>
  </si>
  <si>
    <t xml:space="preserve">"Бизнес-школа для детей" (14-17 лет) </t>
  </si>
  <si>
    <t>"Бизнес школа для взрослых"</t>
  </si>
  <si>
    <t xml:space="preserve">ПРОЕКТ ТПП РФ "100 СЕМЕЙНЫХ КОМПАНИЙ ПОД ПАТРОНАТОМ ПРЕЗИДЕНТА ТПП РФ".      Участники проекта получают: личные встречи с Президентом и экспертамии, специалистами ТПП РФ по разным направлениям деятельности, проходят обучающие семинары, вебинары, треннинги, круглые столы с предствителями органинов власти и гос структур, бесплатное предоставление доступов на портал для бизнеса ЭТОБИЗНЕС, бесплатное участие в фотовыставке предприятий в Гос думе РФ, медиапродвижение и многое другое. Цели и задачи проекта :
2.1. Пропаганда идеологии ведения семейного предпринимательства.
2.2. Содействие развитию предпринимательства.
2.3. Стимулирование производства и реализации качественных товаров, работ и услуг.
2.4. Выявление семейных компаний, добившихся наибольших успехов 
в своей деятельности.
2.5. Систематизация опыта работы лучших семейных предприятий для дальнейшего распространения и привлечения широких слоев населения 
к предпринимательской деятельности.
2.6. Формирование позитивного общественного мнения о семейном бизнесе
</t>
  </si>
  <si>
    <t>Проект "Это бизнес"</t>
  </si>
  <si>
    <t>МУП "Комбинат питания" города Дзержинска"</t>
  </si>
  <si>
    <t xml:space="preserve"> апрель-май 2021</t>
  </si>
  <si>
    <t>ГБПОУ "Дзержинкий педагогический колледж"</t>
  </si>
  <si>
    <t>ГБПОУ "Дзержинский индустриально-коммерческий техникум"</t>
  </si>
  <si>
    <t>ГБПОУ "Дзержинский техникум бизнеса и технологий"</t>
  </si>
  <si>
    <t>ГБПОУ "Дзержинский химический техникум имени Красной Армии"</t>
  </si>
  <si>
    <t>ДПИ ФГОУ ВО "НГТУ им. Р.Е.Алексеева"</t>
  </si>
  <si>
    <t>Количество заключенных целевых договоров</t>
  </si>
  <si>
    <t>53 человека на 01.08.2021 г.</t>
  </si>
  <si>
    <t>по запросу</t>
  </si>
  <si>
    <t>Профориентационные мероприятия с учащимися старших классов общеобразовательных школ "Без труда мы никуда" с последующим трудоустройством на общественные работы в дни школьных каникул</t>
  </si>
  <si>
    <t>Графический дизайн, Веб-дизайн, Дошкольное воспитание, физическая культура, спорт и фитнес, дополнительное образование детей и взрослых, преподавание в младших классах</t>
  </si>
  <si>
    <t>Отчет по реализации мероприятий концепции профориентационного обучения за 2021 год</t>
  </si>
  <si>
    <t>чел</t>
  </si>
  <si>
    <t>Графический дизайн, Веб-дизайн, Дошкольное воспитание, физическая культура, спорт и фитнес</t>
  </si>
  <si>
    <t>Организация, проведение и участие в региональных этапах чемпионата "Молодые профессионалы" (Ворлдскиллс Россия)</t>
  </si>
  <si>
    <t>Участие в чемпионатах профессионального мастерства среди людей с ограниченными взможностями здоровья "Абилимпикс"</t>
  </si>
  <si>
    <t>Учитль младших классов, Дошкольное воспитание, Обработка текста, Веб-дизайн</t>
  </si>
  <si>
    <t>Проведение регионального этапа Всероссийской олимпиады профессионального мастерства по УГС "Физическая культура, спорт и фитнес"</t>
  </si>
  <si>
    <t>Физическая культура</t>
  </si>
  <si>
    <t>Реализация профессиональных проб в рамках проекта "Билет в будущее"</t>
  </si>
  <si>
    <t>Физическая культура, дошкольное воспитание</t>
  </si>
  <si>
    <t>Проведение мастер-классов в рамках областного фестиваля профориентации в период проведения регионального  чемпионата WorldSkills</t>
  </si>
  <si>
    <t>ГБПОУ "Нижегородский индустриальный колледж"</t>
  </si>
  <si>
    <t>Дистанционный формат</t>
  </si>
  <si>
    <t>Реализация программ учебных, производственных и преддипломных практик, отбор студентов для работы на предприятиях</t>
  </si>
  <si>
    <t>МБОУ СШ №№ 32, 12, 39, 23, 37, МБДОУ ДС №№ 120, 105, 130, 97, 141, 135, 131, 132, 57, 108, 143, 133, 134, 127, 117, 63</t>
  </si>
  <si>
    <t>Проведение городского конкурса "Построй свой мир"</t>
  </si>
  <si>
    <t>Стажировки преподавателей в реальном секторе экономики (по направлениям)</t>
  </si>
  <si>
    <t>Введение ограничительных мероприятий</t>
  </si>
  <si>
    <t>Встречи, круглые столы студентов колледжа с выпускниками, добившимися значительных результатов в профессии</t>
  </si>
  <si>
    <t xml:space="preserve">227 человек на 15.09.2021г. </t>
  </si>
  <si>
    <t xml:space="preserve">Информационно-агитационное мероприятие по отбору на военную службу по контракту </t>
  </si>
  <si>
    <t xml:space="preserve">Центре общественной работы г. Дзержинск </t>
  </si>
  <si>
    <t>по договоренности</t>
  </si>
  <si>
    <t>Министерство образования Нижегородской области</t>
  </si>
  <si>
    <t>Встреча выпускной группы с представителями ДПИ НГТУ им. Р.Е. Алексеева</t>
  </si>
  <si>
    <t xml:space="preserve"> ДПИ НГТУ им. Р.Е. Алексеева</t>
  </si>
  <si>
    <t xml:space="preserve">Волго – Вятский филиал Московского технического университета связи и информатики </t>
  </si>
  <si>
    <t>Дзержинский филиал Нижегородского университета имени Н.И. Лобачевского</t>
  </si>
  <si>
    <t xml:space="preserve">Мастер-класс в ННГУ им. Лобачевского </t>
  </si>
  <si>
    <t>Встреча с сотрудниками Центра занятости населения г. Дзержинска</t>
  </si>
  <si>
    <t>Центр занятости населения города Дзержинска</t>
  </si>
  <si>
    <t>День открытых дверей в техникуме</t>
  </si>
  <si>
    <t>Встреча со студенческим отрядом проводников Стрела Дзержинск</t>
  </si>
  <si>
    <t>Ярмарка рабочих мест для выпускников 2021 года</t>
  </si>
  <si>
    <t>Кружок дополнительного образования "Полигон"</t>
  </si>
  <si>
    <t>Кружок дополнительного образования "Финансовая грамотность"</t>
  </si>
  <si>
    <t>Кружок дополнительного образования "Радиолюбитель"</t>
  </si>
  <si>
    <t>Кружок дополнительного образования "Права потребителей"</t>
  </si>
  <si>
    <t>по графику</t>
  </si>
  <si>
    <t>Тематический классный час для первокурсников "Введение в специальность"</t>
  </si>
  <si>
    <t>Научно - практическая конференция "Музруковские чтения"</t>
  </si>
  <si>
    <t>Саровский политехнический техникум имени Б.Г. Музрукова</t>
  </si>
  <si>
    <t>Нижегородский губернский колледж</t>
  </si>
  <si>
    <t>Тематический классный час для первокурсников "Введение в профессию"</t>
  </si>
  <si>
    <t>XI Всероссийский Фестиваль науки в ННГАСУ</t>
  </si>
  <si>
    <t>Нижегородский государственный архитектурно - строительный университет</t>
  </si>
  <si>
    <t>Встреча студентов с начальником отдела кадров ФКП "Завод имени Я. М. Свердлова"</t>
  </si>
  <si>
    <t>ФКП Завод им. Я.М. Свердлова</t>
  </si>
  <si>
    <t>"Нижегородский масложирокомбинат"</t>
  </si>
  <si>
    <t>Нижегородский научно-информационный центр</t>
  </si>
  <si>
    <t>2020-2021 учебный год</t>
  </si>
  <si>
    <t>08.11.21, 15.11.21, 22.11.21, 29.11.21, 06.12.21</t>
  </si>
  <si>
    <t>май 2021</t>
  </si>
  <si>
    <t>сентябрь 2021</t>
  </si>
  <si>
    <t>октябрь 2021</t>
  </si>
  <si>
    <t>ноябрь 2021</t>
  </si>
  <si>
    <t xml:space="preserve">ноябрь - декабрь 2021 </t>
  </si>
  <si>
    <t>декабрь 2021</t>
  </si>
  <si>
    <t xml:space="preserve">март 2021 </t>
  </si>
  <si>
    <t>январь 2021</t>
  </si>
  <si>
    <t xml:space="preserve">февраль 2021 </t>
  </si>
  <si>
    <t>Профориентационная экономическая игра для выпускников техникума с представителем ВУЗа</t>
  </si>
  <si>
    <t>Профориентационная встреча выпускников техникума с представителем ВУЗа</t>
  </si>
  <si>
    <t xml:space="preserve">Встреча с представителями трудового студенческого отряда "КОКОС" </t>
  </si>
  <si>
    <t>"Школа Вожатых  "КОКОС""</t>
  </si>
  <si>
    <t>В рамках недели экономических дисциплин  конкурс  "Знатоки финансовой грамотности"</t>
  </si>
  <si>
    <t>Внеклассное мероприятие Конкурс – игра "Технический калейдоскоп"</t>
  </si>
  <si>
    <t xml:space="preserve">Победа в XV Всероссийском конкурсе достижений талантливой молодежи "Национальное достояние России" </t>
  </si>
  <si>
    <t>Встреча студентов техникума с представителями АО "Авиабор"</t>
  </si>
  <si>
    <t>АО "Авиабор"</t>
  </si>
  <si>
    <t>Открытое заседание кружка "ЭТО" (Эксперементальное троврческое объединение невероятно интересных историй)</t>
  </si>
  <si>
    <t>Профориентационная встреча с группой компаний "НМЖК"</t>
  </si>
  <si>
    <t>ООО "Завод герметизирующих материалов"</t>
  </si>
  <si>
    <t>Участие в VIII Открытом Региональном чемпионате "Молодые профессионалы" Worldskills в компетенции Лабораторный химический анализ и в компетенции Промышленная автоматика</t>
  </si>
  <si>
    <t>Участие в областном конкурсе молодежных инновационных команд "Россия – Ответственность – Стратегия – Технологии"</t>
  </si>
  <si>
    <t>ООО "Синтез ОКА"</t>
  </si>
  <si>
    <t>"День открытых дверей" в режиме онлайн</t>
  </si>
  <si>
    <t xml:space="preserve">"День открытых дверей" </t>
  </si>
  <si>
    <t>Конференция "Научные перспективы"</t>
  </si>
  <si>
    <t>Организация временной трудовой занятости обучающихся в летний период</t>
  </si>
  <si>
    <t>июнь 2021</t>
  </si>
  <si>
    <t xml:space="preserve">Проект "Бизнес-наставничество"             </t>
  </si>
  <si>
    <t>Проект "Бизнес-наставничество" в режиме онлайн</t>
  </si>
  <si>
    <t>Предприниматели и сотрудники действующих организаций</t>
  </si>
  <si>
    <t xml:space="preserve">декабрь 2021 </t>
  </si>
  <si>
    <t>Проект "Работа с начинающими предпринимателями"</t>
  </si>
  <si>
    <t>Программа "Системное мышление" (14-17 лет).  Программой предусматривается проведение игровых 
и тренинговых активностей, образовательных курсов и конкурсов. В ходе участия в программе молодые люди знакомятся с основами предпринимательской деятельности, получают навыки генерации бизнес-идеи и приобщаются  к идее предпринимательства как к жизненной позиции</t>
  </si>
  <si>
    <t>"Фестиваль политеха"</t>
  </si>
  <si>
    <t>апрель 2021</t>
  </si>
  <si>
    <t>4 квартал 2021</t>
  </si>
  <si>
    <t>МБОУ "Средняя общеобразовательная школа №20"</t>
  </si>
  <si>
    <t>ООО "Либхерр-Нижний Новгород", группа ГАЗ</t>
  </si>
  <si>
    <t>Организация временной трудовой занятости обучающихся в летний период. Организация трудовых бригад на летний период</t>
  </si>
  <si>
    <t>июль, август 2021</t>
  </si>
  <si>
    <t>ГБПОУ ДИКТ</t>
  </si>
  <si>
    <t>ПАО Ростелеком</t>
  </si>
  <si>
    <t xml:space="preserve">ИП Егоров Мастерская художественной ковки "Виланд" </t>
  </si>
  <si>
    <t>с сентября по декабрь 2021</t>
  </si>
  <si>
    <t>ООО "Сибур-Нефтехим", ООО "Сибур-Нефтехим" Кстово, АО "Тико-Пластик", Государственный Научно-исследовательский институт "Кристалл"</t>
  </si>
  <si>
    <t>ЦЗН г. Дзержинска</t>
  </si>
  <si>
    <t>Профориентационное обучение студентов выпускного курса на платформе "Моя карьера"</t>
  </si>
  <si>
    <t>Участие в образовательных тренингах с бизнес-экспертами, изучение франшизы как инструмента развития бизнеса. Разработка личного бизнес-проекта в ходе конкурса. Получение экспертной оценки своих управленческих компетенций и рекомендации по личностному развитию. Возможность выйграть франшизу для старта собственного бизнеса. Обучающие семинары и треннинги проходили в удобном  онлайнформате</t>
  </si>
  <si>
    <t xml:space="preserve">февраль-март 2021, ноябрь-декабрь 2021 </t>
  </si>
  <si>
    <t>ООО "Борышев  Пластик Рус"</t>
  </si>
  <si>
    <t>Организация обучения на стажерских площадках предприятий</t>
  </si>
  <si>
    <t>Международный день повара и День хлеба</t>
  </si>
  <si>
    <t>Обучение  команды участников для проведения профессиональных мероприятий, чемпионатов WorldSkills Russia на базе Специализированного центра профессиональных квалификаций по компетенции Поварское дело  техникума</t>
  </si>
  <si>
    <t xml:space="preserve">Участие  в городском конкурсе по основам – потребительских знаний среди студентов </t>
  </si>
  <si>
    <t>Участие в областном профессиональном конкурсе "Империя вукуса"</t>
  </si>
  <si>
    <t>ГБПОУ "Институт пищевых технологий"</t>
  </si>
  <si>
    <t>Участие в областной олимпиаде  профессионального мастерства по УГС 38.00.00 Экономика и управление по специальности 38.02.04 Коммерция</t>
  </si>
  <si>
    <t xml:space="preserve">Участие в областной олимпиаде профессионального мастерства по УГС 29.00.00 Технология легкой промышленности  по специальности 29.02.04 Конструирование, моделирование и технология швейных изделий  </t>
  </si>
  <si>
    <t>Участие в учебных сборах «Профи 2021» для обучающихся ПОО по профильному направлению 15.00.00 Машиностроение</t>
  </si>
  <si>
    <t xml:space="preserve">сентябрь-ноябрь     2021 </t>
  </si>
  <si>
    <t>февраль  2021</t>
  </si>
  <si>
    <t xml:space="preserve">ГБПОУ "Нижегородский Губернский колледж" </t>
  </si>
  <si>
    <t>ГБПОУ "Арзамаский коммерческо-технический техникум"</t>
  </si>
  <si>
    <t>Национальный чемпионат по профессио-нальному мастерству среди людей с инвалидностью и лиц с ОВЗ "Абилимпикс"</t>
  </si>
  <si>
    <t>Участие в региональ-ных этапах чемпионата WorldSkills Russia по компетенциям "Поварское  дело", "Ресторанный сервис"</t>
  </si>
  <si>
    <t>ФКП"Завод имени Я.М. Свердлова"</t>
  </si>
  <si>
    <t>ФКП"Завод имени Я.М. Свердлова", АО "Авиабор", АО "Госниимаш", АО "ГосНИИ "Кристалл", ООО "Завод синтанолов", АО ДПО "Пластик", ООО "ЗГМ", ООО "Синтез ОКА", ООО "СинтезПКЖ", ООО "Окапол"</t>
  </si>
  <si>
    <t>АО "Авиабор", АО "Госниимаш", АО "ГосНИИ "Кристалл", ООО "Завод синтанолов", АО ДПО "Пластик", ООО "ЗГМ", ООО "Синтез ОКА", ООО "СинтезПКЖ", ООО "Окапол"</t>
  </si>
  <si>
    <t>май-июнь 2021</t>
  </si>
  <si>
    <t>Индивидуальные консультации школьников старших классов по запросу (с законными представителями) -"Профессиональное самоопределение"</t>
  </si>
  <si>
    <t>март 2021</t>
  </si>
  <si>
    <t xml:space="preserve">январь-декабрь 2021 (преддипломная) апрель-июнь 2021 (учебная) </t>
  </si>
  <si>
    <t>апрель-август 2021</t>
  </si>
  <si>
    <t>июнь-декабрь 2021</t>
  </si>
  <si>
    <t>сентябрь-декабрь 2021</t>
  </si>
  <si>
    <t>ноябрь-декабрь 2021</t>
  </si>
  <si>
    <t>март-апрель 2021</t>
  </si>
  <si>
    <t xml:space="preserve">март-апрель 2021 </t>
  </si>
  <si>
    <t xml:space="preserve">МБОУ СШ №27, МБДОУ ДС №117 </t>
  </si>
  <si>
    <t>Служат в Российской армии - 66 чел, продолжили учиться в ВУЗе - 7, в отпуске по уходу за ребенком - 6,  неофициальное трудоустройство - 7, будут трудоустроины - 4, 10-не заинтересованы в трудоустройстве</t>
  </si>
  <si>
    <t>Дзержинский филиал "РАНХиГС"</t>
  </si>
  <si>
    <t>январь, февраль, март 2011</t>
  </si>
  <si>
    <t>Подготовка к участию в Национальном чемпионате WorldSkills Russia по компетенции сварочные технологии</t>
  </si>
  <si>
    <t>Подготовка площадки проведения демонстрационного экзамена по стандартам WorldSkills Russia</t>
  </si>
  <si>
    <t xml:space="preserve">Участие в региональном чемпионате WorldSkills Russia по техническим компетенциям </t>
  </si>
  <si>
    <t>Участие  в 7 компетенциях, 1 место по компетенции "Сварочные технологии", 2 место "Охрана труда"</t>
  </si>
  <si>
    <t xml:space="preserve">март 2021, сентябрь 2021 </t>
  </si>
  <si>
    <t>Участие в национальном чемпионате "Абилимпикс"</t>
  </si>
  <si>
    <t>Место в сборной России Мирового Чемпионата</t>
  </si>
  <si>
    <t>май-декабрь 2021</t>
  </si>
  <si>
    <t>январь 2021,             март 2021</t>
  </si>
  <si>
    <t>январь 2021,              март-октябрь 2021</t>
  </si>
  <si>
    <t>Проект "Билет в будущее"</t>
  </si>
  <si>
    <t>Проведение профессиональных проб в формате онлайн</t>
  </si>
  <si>
    <t>февраль, декабрь 2021</t>
  </si>
  <si>
    <t>Организация дуального (практикоориентированного) обучения на стажерских площадках предприятий и реальных рабочих местах</t>
  </si>
  <si>
    <t>сентябрь 2021-декабрь 2021</t>
  </si>
  <si>
    <t>Обучение и практика студентов колледжа на основе взаимодействия с предприятиями с целью обеспечения наилучших возможностей для трудоустройства</t>
  </si>
  <si>
    <t>Демонстрация новых технологий и материалов</t>
  </si>
  <si>
    <t>МБОУ "Средняя общеобразовательная школа №20", МБОУ "Средняя общеобразовательная школа №30"</t>
  </si>
  <si>
    <t>Участие в федеральном проекте "Содействие занятости" национального проекта "Демография"</t>
  </si>
  <si>
    <t>Парикмахер, облицовщик, плиточник</t>
  </si>
  <si>
    <t>Аппартатчики различного профиля, станочник широкого профиля</t>
  </si>
  <si>
    <t>127 участников программы трудоустроены</t>
  </si>
  <si>
    <t>февраль 2021, апрель-май 2021</t>
  </si>
  <si>
    <t>Обучение работников предприятий на базе ресурсного центра колледжа</t>
  </si>
  <si>
    <t>ООО "Либхерр-Нижний Новгород", ООО "Борышев пластик Рус", АО "НИПОМ", ООО "Юнилин"</t>
  </si>
  <si>
    <t>январь-март 2021, октябрь-ноябрь 2021</t>
  </si>
  <si>
    <t>Работа студенческой лаборатории  "Ардуино" Л.В. Пигалицына</t>
  </si>
  <si>
    <t>еженедельно</t>
  </si>
  <si>
    <t>НО НП "Ассоциация "Дзержинскхимрегион"</t>
  </si>
  <si>
    <t xml:space="preserve">В рамках дополнительного образования организован и работает технический кружок </t>
  </si>
  <si>
    <t>Электрогазосварщик, Оператор станков с ЧПУ</t>
  </si>
  <si>
    <t>Участие в реализации национального проекта "Демография" по компетенции "Токарные работы на станках с ЧПУ"</t>
  </si>
  <si>
    <t>ноябрь-декабрь</t>
  </si>
  <si>
    <t xml:space="preserve">"Кстовский нефтяной техникум имени Б. И. Корнилова", "Выксунский металлургический колледж имени А.А. Козерадского"                               </t>
  </si>
  <si>
    <t>ООО "ДзержинскСтройЭнергоСервис", ООО "Либхерр-Нижний Новгород", АО "НИПОМ" и еще 12 предприятий</t>
  </si>
  <si>
    <t>С помощью портала "ЭТО БИЗНЕС" предприниматели получают   онлайн сопровождение своего бизнеса:  пошаговые инструкции развития бизнеса;  размещение  предприятия на интерактивной карте поиска бизнес-партнеров; актуальные изменения в законодательстве; перечень бесплатных сервисов для бизнеса; отраслевые вебинары для руководителей и сотрудников; видеоинструкции по внедрению цифровых технологий; освоение digital-маркетинга;  создание раздела обмена услугами между членами проекта</t>
  </si>
  <si>
    <t>Участие в VI региональном чемпионате "Абилимпикс"</t>
  </si>
  <si>
    <t>Региональный координационный центр движения Ворлдскиллс, ООО "Рф-веб", ЗАО "Московский индустриальный банк", сеть финес-клубов "Наша Энергия", департамент образования администрации г. Дзержинска</t>
  </si>
  <si>
    <t>департамент образования администрации г. Дзержинска</t>
  </si>
  <si>
    <t>ГБПОУ ДТБТ, школы г. Дзержинска и Володарского района</t>
  </si>
  <si>
    <t>по договорен-ности</t>
  </si>
  <si>
    <t>ННГУ им.Н.И. Лобачевского</t>
  </si>
  <si>
    <t>Неделя экономики</t>
  </si>
  <si>
    <t>ФКП "Завод имени Я.М. Свердлова"</t>
  </si>
  <si>
    <t>Неделя механика</t>
  </si>
  <si>
    <t>Неделя химии</t>
  </si>
  <si>
    <t>Неделя инфориационных технологий</t>
  </si>
  <si>
    <t>Встреча выпускной группы с представителями ННГУ им.Н.И. Лобачевского</t>
  </si>
  <si>
    <t>Круглый стол с руководителями кадровых служб промышленных предприятий города</t>
  </si>
  <si>
    <t xml:space="preserve">Внедрение профориентационной программы для учащихся 9-11 классов "Увлекательный мир профессий" </t>
  </si>
  <si>
    <t>25.09.21-29.09.21</t>
  </si>
  <si>
    <t>сентябрь, октябрь 2021</t>
  </si>
  <si>
    <t>20.10.21-21.10.21</t>
  </si>
  <si>
    <t xml:space="preserve">Конкурс профессионального мастерства "Золотые руки" по профессиям </t>
  </si>
  <si>
    <t>Конкурс профессионального мастерства "Золотые руки" по профессии 15.01.31 "Личное первенство"</t>
  </si>
  <si>
    <t>МБОУ школа № 27</t>
  </si>
  <si>
    <t>МБОУ школа № 1</t>
  </si>
  <si>
    <t xml:space="preserve">Круглый стол "Траектория успеха" с учащимися 9-х и 11-х классов </t>
  </si>
  <si>
    <t>Групповая консультация и профдиагностика (тестирование) учащихся в ДХТ им. Красной Армии</t>
  </si>
  <si>
    <t xml:space="preserve">Круглый стол "Выбор профессий" с учащимися 9-х и 11-х классов </t>
  </si>
  <si>
    <t xml:space="preserve">Деловая игра "Успешное будущее"с учащимися 9-х и 11-х классов </t>
  </si>
  <si>
    <t>МБОУ школа № 17, МБОУ школа № 27</t>
  </si>
  <si>
    <t>январь-май 2021</t>
  </si>
  <si>
    <t>Программа "Уникум" (4-7 лет). Цель "Бизнес школы" -  воспитание современной, свободной, умеющей работать с информацией качествен-ной личности. Все программы в "Бизнес-школе для детей" направлены на развитие бизнес-мышления. В рамках "Бизнес - школы для детей" проводится работа с родителями: все родительские собрания проходят в виде обучающих семинаров или бизнес-тренингов, таким образом, происходит формирование бизнес-мышления и у взрослых, что помогает правильно выстроить коммуникации со своими детьми</t>
  </si>
  <si>
    <t>Реализовано силами сотрудников АНО ДО "Учебно-деловой центр" ТПП г. Дзержинска</t>
  </si>
  <si>
    <t>Трудоустроено в 2021 году</t>
  </si>
  <si>
    <t>МБОУ СШ №27, МБОУ СШ №23, МБОУ СШ №12, МБОУ СШ №39, МБОУ СШ №3, МБОУ СШ №32</t>
  </si>
  <si>
    <t>МБОУ СШ №23, МБОУ СШ №37, МБДОУ ДС №57</t>
  </si>
  <si>
    <t>19.04.21-23.04.21</t>
  </si>
  <si>
    <t>25.10.21- 29.10.21</t>
  </si>
  <si>
    <t>12.03.21-13.03.21</t>
  </si>
  <si>
    <t>15.03.21-20.03.21</t>
  </si>
  <si>
    <t>17.05.21-21.05.21</t>
  </si>
  <si>
    <t>12.03.21-15.03.21</t>
  </si>
  <si>
    <t>23.03.21-24.03.21</t>
  </si>
  <si>
    <t>03.12.21-15.12.21</t>
  </si>
  <si>
    <t>15.12.21-17.12.21</t>
  </si>
  <si>
    <t>26.04.21, 07.10.21</t>
  </si>
  <si>
    <t>15.04.21-17.04.21</t>
  </si>
  <si>
    <t>15.02.21, 19.05.21</t>
  </si>
  <si>
    <t>01.04.21, 06.04.21, сентябрь-октябрь 2021</t>
  </si>
  <si>
    <t>26.02.21, сентябрь-октябрь 2021</t>
  </si>
  <si>
    <t>25.03.21, 06.04.21, 08.04.21</t>
  </si>
  <si>
    <t>26.03.21- 27.03.21</t>
  </si>
  <si>
    <t>25.04.21, 28.09.21</t>
  </si>
  <si>
    <t>25.04.21, 28.09.21, 21.12.21</t>
  </si>
  <si>
    <t>03.12.21, 15.12.21</t>
  </si>
  <si>
    <t>до 30.06.21</t>
  </si>
  <si>
    <t>до 25.12.21</t>
  </si>
  <si>
    <t>до 10.07.21</t>
  </si>
  <si>
    <t>14.04.21, 17.05.21, 27.09.21</t>
  </si>
  <si>
    <t>20.03.21- 30.03.21                (очный вариант), 01.06.21-06.06.21 (дистанционный формат)</t>
  </si>
  <si>
    <t>март 2021, 11.11.21</t>
  </si>
  <si>
    <t>01.01.21-30.06.21</t>
  </si>
  <si>
    <t>01.01.21-30.06.21, август 2021, декабрь 2021</t>
  </si>
  <si>
    <t>25.02.21, 17.11.21</t>
  </si>
  <si>
    <t>Государственный НИИ машиностроения им. В.В. Бахирева</t>
  </si>
  <si>
    <t xml:space="preserve"> 08.12.21-15.12.21</t>
  </si>
  <si>
    <t>Проект "Первая професссиЯ" (обучение школьников)</t>
  </si>
  <si>
    <t>Посещение предприятий и видеоэкскурсии в онлайн формате</t>
  </si>
  <si>
    <t>Встреча студентов выпускного курса техникума с ООО "ЗГМ"</t>
  </si>
  <si>
    <t>Встреча студентов выпускного курса техникума с ООО "Синтез ОКА"</t>
  </si>
  <si>
    <t xml:space="preserve">ГБПОУ "Институт пищевых технологий ", ГБПОУ "Арзамасский техникум строительства и предпринимательства" </t>
  </si>
  <si>
    <t>Программы "Финансовая грамотность", "Комплексная программа для руководителей по развитию управленческих и личностных качеств":
"Система управления персонала в современной организации";
"Формирование команды"; "Эмоциональный фон в организации";
"Приемы мотивации сотрудников"; "Методы формирования лояльности у сотрудников".Комплексная программа для сотрудников организации "Внутренний эмоциональный фон и эффективность работы компании". Акцент сделан не на профессиональные навыки, а на личностный рост и работу с внутренним "Я". Мотивация сотрудников на достижение личного результата, умение работать в команде и выстраивать партнерские отношения. Для реализации программы используются нестандартные формы обучения и уникальные техники. 
Программа "Успешный продавец - счастли-вый покупатель". Разработана по запросу предпринимателей города, сфера деятельности которых связана с торговлей. Программа направлена на раскрытие внутренних ресурсов, на работу с отрицательными эмоциями, создание позитивного и креативного мышления. С этой целью используются различные современные техники</t>
  </si>
  <si>
    <t>Перенесён на апрель 2022</t>
  </si>
  <si>
    <t xml:space="preserve">Компетенция "Токарные работы на станках с ЧПУ" </t>
  </si>
  <si>
    <t>Участие в 6 компетенциях, 4 призера</t>
  </si>
  <si>
    <t xml:space="preserve">Конкурсы для обучающихся образовательных организаций города </t>
  </si>
  <si>
    <t xml:space="preserve">апрель 2021, октябрь 2021, ноябрь 2021 </t>
  </si>
  <si>
    <t>Реализация мероприятий по профессиональному обучению и дополнительному профессиональному образованию в рамках национального проекта "Демография"</t>
  </si>
  <si>
    <t>Прохождение учебной и производственной практики на базе МУП "Комбинат питания" города Дзержинска" для студентов ГБПОУ "Дзержинский индустриально-коммерческий техникум" и ГБПОУ "Дзержинский техникум бизнеса и технологий"</t>
  </si>
  <si>
    <t>Повар</t>
  </si>
  <si>
    <t xml:space="preserve">В рамках недели экономических дисциплин игра "Финансовые мошенники" </t>
  </si>
  <si>
    <t xml:space="preserve">Нет заказа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</si>
</sst>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dd/mm/yy;@"/>
  </numFmts>
  <fonts count="18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0" xfId="0" applyFont="1" applyFill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8" fillId="3" borderId="1" xfId="0" applyFont="1" applyFill="1" applyBorder="1"/>
    <xf numFmtId="49" fontId="8" fillId="0" borderId="1" xfId="0" applyNumberFormat="1" applyFont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165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165" fontId="1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2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/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7" xfId="0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/>
    <xf numFmtId="165" fontId="1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 vertical="center"/>
    </xf>
    <xf numFmtId="0" fontId="11" fillId="0" borderId="3" xfId="0" applyFont="1" applyFill="1" applyBorder="1" applyAlignment="1">
      <alignment wrapText="1"/>
    </xf>
    <xf numFmtId="164" fontId="1" fillId="0" borderId="0" xfId="0" applyNumberFormat="1" applyFo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0" fontId="11" fillId="0" borderId="6" xfId="0" applyFont="1" applyFill="1" applyBorder="1" applyAlignment="1"/>
    <xf numFmtId="0" fontId="11" fillId="0" borderId="3" xfId="0" applyFont="1" applyFill="1" applyBorder="1" applyAlignment="1"/>
    <xf numFmtId="0" fontId="8" fillId="0" borderId="8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866775</xdr:colOff>
      <xdr:row>23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11849100" cy="9191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215"/>
  <sheetViews>
    <sheetView tabSelected="1" view="pageBreakPreview" topLeftCell="A208" zoomScale="60" zoomScaleNormal="80" workbookViewId="0">
      <selection activeCell="I55" sqref="I55"/>
    </sheetView>
  </sheetViews>
  <sheetFormatPr defaultRowHeight="18.75" x14ac:dyDescent="0.3"/>
  <cols>
    <col min="1" max="1" width="77" style="1" customWidth="1"/>
    <col min="2" max="2" width="11.140625" style="5" customWidth="1"/>
    <col min="3" max="3" width="26.140625" style="1" customWidth="1"/>
    <col min="4" max="4" width="25.28515625" style="1" customWidth="1"/>
    <col min="5" max="5" width="17" style="1" customWidth="1"/>
    <col min="6" max="6" width="13.7109375" style="1" customWidth="1"/>
    <col min="7" max="7" width="62" style="1" customWidth="1"/>
    <col min="8" max="8" width="16.28515625" style="1" customWidth="1"/>
    <col min="9" max="9" width="15.5703125" style="1" customWidth="1"/>
    <col min="10" max="10" width="62.5703125" style="73" customWidth="1"/>
    <col min="11" max="11" width="15.42578125" style="1" customWidth="1"/>
    <col min="12" max="12" width="13.28515625" style="1" customWidth="1"/>
    <col min="13" max="13" width="15.140625" style="1" customWidth="1"/>
    <col min="14" max="14" width="31.42578125" style="1" customWidth="1"/>
    <col min="15" max="15" width="47.5703125" style="1" customWidth="1"/>
    <col min="16" max="1019" width="6.5703125" style="1" customWidth="1"/>
  </cols>
  <sheetData>
    <row r="1" spans="1:15" ht="11.25" customHeight="1" x14ac:dyDescent="0.3"/>
    <row r="2" spans="1:15" ht="22.5" x14ac:dyDescent="0.3">
      <c r="A2" s="82" t="s">
        <v>164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4" spans="1:15" ht="45.75" customHeight="1" x14ac:dyDescent="0.3">
      <c r="A4" s="83" t="s">
        <v>0</v>
      </c>
      <c r="B4" s="83" t="s">
        <v>19</v>
      </c>
      <c r="C4" s="83" t="s">
        <v>1</v>
      </c>
      <c r="D4" s="83"/>
      <c r="E4" s="83" t="s">
        <v>2</v>
      </c>
      <c r="F4" s="83"/>
      <c r="G4" s="83" t="s">
        <v>3</v>
      </c>
      <c r="H4" s="83" t="s">
        <v>4</v>
      </c>
      <c r="I4" s="83" t="s">
        <v>22</v>
      </c>
      <c r="J4" s="83" t="s">
        <v>5</v>
      </c>
      <c r="K4" s="83"/>
      <c r="L4" s="83" t="s">
        <v>159</v>
      </c>
      <c r="M4" s="83" t="s">
        <v>17</v>
      </c>
      <c r="N4" s="83" t="s">
        <v>6</v>
      </c>
      <c r="O4" s="84" t="s">
        <v>7</v>
      </c>
    </row>
    <row r="5" spans="1:15" ht="44.25" customHeight="1" x14ac:dyDescent="0.3">
      <c r="A5" s="83"/>
      <c r="B5" s="83"/>
      <c r="C5" s="3" t="s">
        <v>8</v>
      </c>
      <c r="D5" s="3" t="s">
        <v>9</v>
      </c>
      <c r="E5" s="3" t="s">
        <v>8</v>
      </c>
      <c r="F5" s="3" t="s">
        <v>9</v>
      </c>
      <c r="G5" s="83"/>
      <c r="H5" s="83"/>
      <c r="I5" s="83"/>
      <c r="J5" s="68" t="s">
        <v>10</v>
      </c>
      <c r="K5" s="2" t="s">
        <v>16</v>
      </c>
      <c r="L5" s="83"/>
      <c r="M5" s="83"/>
      <c r="N5" s="83"/>
      <c r="O5" s="84"/>
    </row>
    <row r="6" spans="1:15" ht="19.5" thickBot="1" x14ac:dyDescent="0.3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9.5" thickBot="1" x14ac:dyDescent="0.35">
      <c r="A7" s="85" t="s">
        <v>154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</row>
    <row r="8" spans="1:15" ht="61.5" customHeight="1" x14ac:dyDescent="0.3">
      <c r="A8" s="24" t="s">
        <v>409</v>
      </c>
      <c r="B8" s="25" t="s">
        <v>165</v>
      </c>
      <c r="C8" s="26" t="s">
        <v>290</v>
      </c>
      <c r="D8" s="26" t="s">
        <v>291</v>
      </c>
      <c r="E8" s="25">
        <v>110</v>
      </c>
      <c r="F8" s="25">
        <v>127</v>
      </c>
      <c r="G8" s="25"/>
      <c r="H8" s="25">
        <v>127</v>
      </c>
      <c r="I8" s="25"/>
      <c r="J8" s="52" t="s">
        <v>166</v>
      </c>
      <c r="K8" s="25"/>
      <c r="L8" s="25">
        <v>127</v>
      </c>
      <c r="M8" s="25"/>
      <c r="N8" s="25"/>
      <c r="O8" s="24" t="s">
        <v>321</v>
      </c>
    </row>
    <row r="9" spans="1:15" ht="91.5" customHeight="1" x14ac:dyDescent="0.3">
      <c r="A9" s="24" t="s">
        <v>167</v>
      </c>
      <c r="B9" s="25" t="s">
        <v>165</v>
      </c>
      <c r="C9" s="27" t="s">
        <v>219</v>
      </c>
      <c r="D9" s="27" t="s">
        <v>221</v>
      </c>
      <c r="E9" s="25">
        <v>6</v>
      </c>
      <c r="F9" s="25">
        <v>8</v>
      </c>
      <c r="G9" s="24" t="s">
        <v>337</v>
      </c>
      <c r="H9" s="25">
        <v>8</v>
      </c>
      <c r="I9" s="25"/>
      <c r="J9" s="52" t="s">
        <v>163</v>
      </c>
      <c r="K9" s="25"/>
      <c r="L9" s="25"/>
      <c r="M9" s="25"/>
      <c r="N9" s="25"/>
      <c r="O9" s="25"/>
    </row>
    <row r="10" spans="1:15" x14ac:dyDescent="0.3">
      <c r="A10" s="24" t="s">
        <v>52</v>
      </c>
      <c r="B10" s="25" t="s">
        <v>69</v>
      </c>
      <c r="C10" s="26" t="s">
        <v>379</v>
      </c>
      <c r="D10" s="26" t="s">
        <v>379</v>
      </c>
      <c r="E10" s="25">
        <f>75+150</f>
        <v>225</v>
      </c>
      <c r="F10" s="25">
        <f>86+215</f>
        <v>301</v>
      </c>
      <c r="G10" s="25"/>
      <c r="H10" s="25"/>
      <c r="I10" s="25"/>
      <c r="J10" s="51"/>
      <c r="K10" s="25"/>
      <c r="L10" s="25"/>
      <c r="M10" s="25"/>
      <c r="N10" s="25"/>
      <c r="O10" s="25"/>
    </row>
    <row r="11" spans="1:15" ht="37.5" customHeight="1" x14ac:dyDescent="0.3">
      <c r="A11" s="24" t="s">
        <v>168</v>
      </c>
      <c r="B11" s="25" t="s">
        <v>69</v>
      </c>
      <c r="C11" s="27" t="s">
        <v>217</v>
      </c>
      <c r="D11" s="27" t="s">
        <v>218</v>
      </c>
      <c r="E11" s="25">
        <v>2</v>
      </c>
      <c r="F11" s="25">
        <v>4</v>
      </c>
      <c r="G11" s="25"/>
      <c r="H11" s="25">
        <v>4</v>
      </c>
      <c r="I11" s="25"/>
      <c r="J11" s="52" t="s">
        <v>169</v>
      </c>
      <c r="K11" s="25"/>
      <c r="L11" s="25"/>
      <c r="M11" s="25"/>
      <c r="N11" s="25"/>
      <c r="O11" s="25"/>
    </row>
    <row r="12" spans="1:15" ht="56.25" customHeight="1" x14ac:dyDescent="0.3">
      <c r="A12" s="28" t="s">
        <v>170</v>
      </c>
      <c r="B12" s="29" t="s">
        <v>165</v>
      </c>
      <c r="C12" s="27" t="s">
        <v>222</v>
      </c>
      <c r="D12" s="27" t="s">
        <v>252</v>
      </c>
      <c r="E12" s="29">
        <v>2</v>
      </c>
      <c r="F12" s="29">
        <v>6</v>
      </c>
      <c r="G12" s="29"/>
      <c r="H12" s="29">
        <v>6</v>
      </c>
      <c r="I12" s="29"/>
      <c r="J12" s="41" t="s">
        <v>171</v>
      </c>
      <c r="K12" s="29"/>
      <c r="L12" s="29"/>
      <c r="M12" s="29"/>
      <c r="N12" s="29"/>
      <c r="O12" s="29"/>
    </row>
    <row r="13" spans="1:15" ht="37.5" customHeight="1" x14ac:dyDescent="0.3">
      <c r="A13" s="24" t="s">
        <v>172</v>
      </c>
      <c r="B13" s="25" t="s">
        <v>165</v>
      </c>
      <c r="C13" s="26" t="s">
        <v>292</v>
      </c>
      <c r="D13" s="26" t="s">
        <v>293</v>
      </c>
      <c r="E13" s="25">
        <v>80</v>
      </c>
      <c r="F13" s="25">
        <v>90</v>
      </c>
      <c r="G13" s="24" t="s">
        <v>338</v>
      </c>
      <c r="H13" s="25">
        <v>90</v>
      </c>
      <c r="I13" s="25"/>
      <c r="J13" s="52" t="s">
        <v>173</v>
      </c>
      <c r="K13" s="25"/>
      <c r="L13" s="25"/>
      <c r="M13" s="25"/>
      <c r="N13" s="25"/>
      <c r="O13" s="25"/>
    </row>
    <row r="14" spans="1:15" ht="57.75" customHeight="1" x14ac:dyDescent="0.3">
      <c r="A14" s="24" t="s">
        <v>174</v>
      </c>
      <c r="B14" s="25" t="s">
        <v>69</v>
      </c>
      <c r="C14" s="27" t="s">
        <v>221</v>
      </c>
      <c r="D14" s="27" t="s">
        <v>221</v>
      </c>
      <c r="E14" s="25">
        <v>300</v>
      </c>
      <c r="F14" s="25">
        <v>300</v>
      </c>
      <c r="G14" s="24" t="s">
        <v>175</v>
      </c>
      <c r="H14" s="25"/>
      <c r="I14" s="25"/>
      <c r="J14" s="52"/>
      <c r="K14" s="25"/>
      <c r="L14" s="25"/>
      <c r="M14" s="25"/>
      <c r="N14" s="25"/>
      <c r="O14" s="25" t="s">
        <v>176</v>
      </c>
    </row>
    <row r="15" spans="1:15" ht="56.25" customHeight="1" x14ac:dyDescent="0.3">
      <c r="A15" s="24" t="s">
        <v>54</v>
      </c>
      <c r="B15" s="25" t="s">
        <v>69</v>
      </c>
      <c r="C15" s="26" t="s">
        <v>380</v>
      </c>
      <c r="D15" s="26" t="s">
        <v>380</v>
      </c>
      <c r="E15" s="25">
        <f>16+12+50</f>
        <v>78</v>
      </c>
      <c r="F15" s="25">
        <f>23+20+50</f>
        <v>93</v>
      </c>
      <c r="G15" s="25"/>
      <c r="H15" s="25"/>
      <c r="I15" s="25"/>
      <c r="J15" s="52"/>
      <c r="K15" s="25"/>
      <c r="L15" s="25"/>
      <c r="M15" s="25"/>
      <c r="N15" s="25"/>
      <c r="O15" s="25"/>
    </row>
    <row r="16" spans="1:15" ht="46.5" customHeight="1" x14ac:dyDescent="0.3">
      <c r="A16" s="24" t="s">
        <v>55</v>
      </c>
      <c r="B16" s="25" t="s">
        <v>69</v>
      </c>
      <c r="C16" s="26" t="s">
        <v>381</v>
      </c>
      <c r="D16" s="26" t="s">
        <v>381</v>
      </c>
      <c r="E16" s="25">
        <f>225+14</f>
        <v>239</v>
      </c>
      <c r="F16" s="25">
        <f>16+225</f>
        <v>241</v>
      </c>
      <c r="G16" s="25"/>
      <c r="H16" s="25"/>
      <c r="I16" s="25"/>
      <c r="J16" s="52"/>
      <c r="K16" s="25"/>
      <c r="L16" s="25"/>
      <c r="M16" s="25"/>
      <c r="N16" s="25"/>
      <c r="O16" s="25"/>
    </row>
    <row r="17" spans="1:16" ht="43.5" customHeight="1" x14ac:dyDescent="0.3">
      <c r="A17" s="24" t="s">
        <v>56</v>
      </c>
      <c r="B17" s="25" t="s">
        <v>69</v>
      </c>
      <c r="C17" s="26" t="s">
        <v>58</v>
      </c>
      <c r="D17" s="26" t="s">
        <v>58</v>
      </c>
      <c r="E17" s="25">
        <v>125</v>
      </c>
      <c r="F17" s="25">
        <v>125</v>
      </c>
      <c r="G17" s="24" t="s">
        <v>367</v>
      </c>
      <c r="H17" s="25"/>
      <c r="I17" s="25"/>
      <c r="J17" s="52"/>
      <c r="K17" s="25"/>
      <c r="L17" s="25"/>
      <c r="M17" s="25"/>
      <c r="N17" s="25"/>
      <c r="O17" s="25"/>
    </row>
    <row r="18" spans="1:16" ht="59.25" customHeight="1" x14ac:dyDescent="0.3">
      <c r="A18" s="24" t="s">
        <v>177</v>
      </c>
      <c r="B18" s="25" t="s">
        <v>69</v>
      </c>
      <c r="C18" s="26" t="s">
        <v>58</v>
      </c>
      <c r="D18" s="26" t="s">
        <v>58</v>
      </c>
      <c r="E18" s="25">
        <v>456</v>
      </c>
      <c r="F18" s="25">
        <v>456</v>
      </c>
      <c r="G18" s="24" t="s">
        <v>178</v>
      </c>
      <c r="H18" s="25"/>
      <c r="I18" s="25"/>
      <c r="J18" s="52"/>
      <c r="K18" s="25"/>
      <c r="L18" s="25"/>
      <c r="M18" s="25">
        <f>161+76</f>
        <v>237</v>
      </c>
      <c r="N18" s="25"/>
      <c r="O18" s="25" t="s">
        <v>183</v>
      </c>
    </row>
    <row r="19" spans="1:16" ht="28.5" customHeight="1" x14ac:dyDescent="0.3">
      <c r="A19" s="28" t="s">
        <v>179</v>
      </c>
      <c r="B19" s="25" t="s">
        <v>69</v>
      </c>
      <c r="C19" s="27" t="s">
        <v>217</v>
      </c>
      <c r="D19" s="27" t="s">
        <v>217</v>
      </c>
      <c r="E19" s="25">
        <v>16</v>
      </c>
      <c r="F19" s="25">
        <v>16</v>
      </c>
      <c r="G19" s="24"/>
      <c r="H19" s="29">
        <v>16</v>
      </c>
      <c r="I19" s="25"/>
      <c r="J19" s="52"/>
      <c r="K19" s="25"/>
      <c r="L19" s="25"/>
      <c r="M19" s="25"/>
      <c r="N19" s="25"/>
      <c r="O19" s="24"/>
    </row>
    <row r="20" spans="1:16" ht="75.75" customHeight="1" x14ac:dyDescent="0.3">
      <c r="A20" s="28" t="s">
        <v>138</v>
      </c>
      <c r="B20" s="25" t="s">
        <v>69</v>
      </c>
      <c r="C20" s="63" t="s">
        <v>294</v>
      </c>
      <c r="D20" s="30" t="s">
        <v>295</v>
      </c>
      <c r="E20" s="29">
        <v>45</v>
      </c>
      <c r="F20" s="29">
        <v>45</v>
      </c>
      <c r="G20" s="29"/>
      <c r="H20" s="29">
        <v>45</v>
      </c>
      <c r="I20" s="31"/>
      <c r="J20" s="41" t="s">
        <v>163</v>
      </c>
      <c r="K20" s="29"/>
      <c r="L20" s="29"/>
      <c r="M20" s="29"/>
      <c r="N20" s="29"/>
      <c r="O20" s="29"/>
    </row>
    <row r="21" spans="1:16" ht="37.5" x14ac:dyDescent="0.3">
      <c r="A21" s="24" t="s">
        <v>59</v>
      </c>
      <c r="B21" s="29" t="s">
        <v>69</v>
      </c>
      <c r="C21" s="30" t="s">
        <v>382</v>
      </c>
      <c r="D21" s="30" t="s">
        <v>382</v>
      </c>
      <c r="E21" s="29">
        <f>5+12+16</f>
        <v>33</v>
      </c>
      <c r="F21" s="29">
        <f>5+20+16</f>
        <v>41</v>
      </c>
      <c r="G21" s="29"/>
      <c r="H21" s="29"/>
      <c r="I21" s="29"/>
      <c r="J21" s="41"/>
      <c r="K21" s="29"/>
      <c r="L21" s="29"/>
      <c r="M21" s="29"/>
      <c r="N21" s="29"/>
      <c r="O21" s="29"/>
    </row>
    <row r="22" spans="1:16" ht="56.25" x14ac:dyDescent="0.3">
      <c r="A22" s="28" t="s">
        <v>407</v>
      </c>
      <c r="B22" s="29" t="s">
        <v>69</v>
      </c>
      <c r="C22" s="30" t="s">
        <v>58</v>
      </c>
      <c r="D22" s="30" t="s">
        <v>408</v>
      </c>
      <c r="E22" s="29">
        <v>300</v>
      </c>
      <c r="F22" s="29">
        <v>300</v>
      </c>
      <c r="G22" s="28" t="s">
        <v>366</v>
      </c>
      <c r="H22" s="29">
        <v>300</v>
      </c>
      <c r="I22" s="29"/>
      <c r="J22" s="41"/>
      <c r="K22" s="29"/>
      <c r="L22" s="29"/>
      <c r="M22" s="29"/>
      <c r="N22" s="29"/>
      <c r="O22" s="29" t="s">
        <v>176</v>
      </c>
    </row>
    <row r="23" spans="1:16" ht="58.5" customHeight="1" x14ac:dyDescent="0.3">
      <c r="A23" s="24" t="s">
        <v>57</v>
      </c>
      <c r="B23" s="29" t="s">
        <v>69</v>
      </c>
      <c r="C23" s="32" t="s">
        <v>60</v>
      </c>
      <c r="D23" s="32" t="s">
        <v>60</v>
      </c>
      <c r="E23" s="29">
        <v>24</v>
      </c>
      <c r="F23" s="29">
        <v>24</v>
      </c>
      <c r="G23" s="29"/>
      <c r="H23" s="29">
        <v>24</v>
      </c>
      <c r="I23" s="29"/>
      <c r="J23" s="40"/>
      <c r="K23" s="29"/>
      <c r="L23" s="29"/>
      <c r="M23" s="29"/>
      <c r="N23" s="29"/>
      <c r="O23" s="29"/>
    </row>
    <row r="24" spans="1:16" ht="39.75" customHeight="1" x14ac:dyDescent="0.3">
      <c r="A24" s="24" t="s">
        <v>182</v>
      </c>
      <c r="B24" s="25" t="s">
        <v>53</v>
      </c>
      <c r="C24" s="26" t="s">
        <v>266</v>
      </c>
      <c r="D24" s="26" t="s">
        <v>395</v>
      </c>
      <c r="E24" s="25">
        <v>50</v>
      </c>
      <c r="F24" s="25">
        <v>50</v>
      </c>
      <c r="G24" s="28" t="s">
        <v>296</v>
      </c>
      <c r="H24" s="31"/>
      <c r="I24" s="25"/>
      <c r="J24" s="52"/>
      <c r="K24" s="25"/>
      <c r="L24" s="25"/>
      <c r="M24" s="25"/>
      <c r="N24" s="25"/>
      <c r="O24" s="24"/>
    </row>
    <row r="25" spans="1:16" ht="65.25" customHeight="1" thickBot="1" x14ac:dyDescent="0.35">
      <c r="A25" s="24" t="s">
        <v>180</v>
      </c>
      <c r="B25" s="25" t="s">
        <v>69</v>
      </c>
      <c r="C25" s="26"/>
      <c r="D25" s="26"/>
      <c r="E25" s="25"/>
      <c r="F25" s="25"/>
      <c r="G25" s="28"/>
      <c r="H25" s="31"/>
      <c r="I25" s="25"/>
      <c r="J25" s="52"/>
      <c r="K25" s="25"/>
      <c r="L25" s="25"/>
      <c r="M25" s="25"/>
      <c r="N25" s="24" t="s">
        <v>181</v>
      </c>
      <c r="O25" s="24"/>
    </row>
    <row r="26" spans="1:16" ht="19.5" thickBot="1" x14ac:dyDescent="0.35">
      <c r="A26" s="85" t="s">
        <v>298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</row>
    <row r="27" spans="1:16" ht="21.75" customHeight="1" x14ac:dyDescent="0.3">
      <c r="A27" s="24" t="s">
        <v>140</v>
      </c>
      <c r="B27" s="25" t="s">
        <v>69</v>
      </c>
      <c r="C27" s="26">
        <v>44312</v>
      </c>
      <c r="D27" s="26">
        <v>44312</v>
      </c>
      <c r="E27" s="25">
        <v>48</v>
      </c>
      <c r="F27" s="25">
        <v>42</v>
      </c>
      <c r="G27" s="33"/>
      <c r="H27" s="33"/>
      <c r="I27" s="33"/>
      <c r="J27" s="74"/>
      <c r="K27" s="33"/>
      <c r="L27" s="33"/>
      <c r="M27" s="33"/>
      <c r="N27" s="33"/>
      <c r="O27" s="33"/>
      <c r="P27" s="4"/>
    </row>
    <row r="28" spans="1:16" ht="21.75" customHeight="1" x14ac:dyDescent="0.3">
      <c r="A28" s="24" t="s">
        <v>23</v>
      </c>
      <c r="B28" s="25" t="s">
        <v>69</v>
      </c>
      <c r="C28" s="26">
        <v>44307</v>
      </c>
      <c r="D28" s="26">
        <v>44285</v>
      </c>
      <c r="E28" s="25">
        <v>200</v>
      </c>
      <c r="F28" s="25">
        <v>250</v>
      </c>
      <c r="G28" s="33"/>
      <c r="H28" s="33"/>
      <c r="I28" s="33"/>
      <c r="J28" s="74"/>
      <c r="K28" s="33"/>
      <c r="L28" s="33"/>
      <c r="M28" s="33"/>
      <c r="N28" s="33"/>
      <c r="O28" s="33"/>
      <c r="P28" s="4"/>
    </row>
    <row r="29" spans="1:16" ht="26.25" customHeight="1" x14ac:dyDescent="0.3">
      <c r="A29" s="24" t="s">
        <v>141</v>
      </c>
      <c r="B29" s="25" t="s">
        <v>69</v>
      </c>
      <c r="C29" s="26">
        <v>44276</v>
      </c>
      <c r="D29" s="26" t="s">
        <v>383</v>
      </c>
      <c r="E29" s="25">
        <v>60</v>
      </c>
      <c r="F29" s="25">
        <v>83</v>
      </c>
      <c r="G29" s="33"/>
      <c r="H29" s="33"/>
      <c r="I29" s="33"/>
      <c r="J29" s="74"/>
      <c r="K29" s="33"/>
      <c r="L29" s="33"/>
      <c r="M29" s="33"/>
      <c r="N29" s="33"/>
      <c r="O29" s="33"/>
      <c r="P29" s="4"/>
    </row>
    <row r="30" spans="1:16" ht="40.5" customHeight="1" x14ac:dyDescent="0.3">
      <c r="A30" s="24" t="s">
        <v>142</v>
      </c>
      <c r="B30" s="25" t="s">
        <v>69</v>
      </c>
      <c r="C30" s="26">
        <v>44307</v>
      </c>
      <c r="D30" s="26">
        <v>44315</v>
      </c>
      <c r="E30" s="25">
        <v>50</v>
      </c>
      <c r="F30" s="25">
        <v>67</v>
      </c>
      <c r="G30" s="34"/>
      <c r="H30" s="34"/>
      <c r="I30" s="34"/>
      <c r="J30" s="75"/>
      <c r="K30" s="34"/>
      <c r="L30" s="34"/>
      <c r="M30" s="34"/>
      <c r="N30" s="34"/>
      <c r="O30" s="34"/>
      <c r="P30" s="4"/>
    </row>
    <row r="31" spans="1:16" ht="37.5" customHeight="1" x14ac:dyDescent="0.3">
      <c r="A31" s="24" t="s">
        <v>24</v>
      </c>
      <c r="B31" s="25" t="s">
        <v>69</v>
      </c>
      <c r="C31" s="35" t="s">
        <v>58</v>
      </c>
      <c r="D31" s="26">
        <v>44294</v>
      </c>
      <c r="E31" s="25">
        <v>32</v>
      </c>
      <c r="F31" s="25">
        <v>32</v>
      </c>
      <c r="G31" s="34"/>
      <c r="H31" s="34"/>
      <c r="I31" s="34"/>
      <c r="J31" s="75"/>
      <c r="K31" s="34"/>
      <c r="L31" s="34"/>
      <c r="M31" s="34"/>
      <c r="N31" s="34"/>
      <c r="O31" s="36"/>
      <c r="P31" s="4"/>
    </row>
    <row r="32" spans="1:16" ht="24" customHeight="1" thickBot="1" x14ac:dyDescent="0.35">
      <c r="A32" s="24" t="s">
        <v>15</v>
      </c>
      <c r="B32" s="25" t="s">
        <v>69</v>
      </c>
      <c r="C32" s="26">
        <v>44373</v>
      </c>
      <c r="D32" s="26">
        <v>44372</v>
      </c>
      <c r="E32" s="25">
        <v>60</v>
      </c>
      <c r="F32" s="25">
        <v>72</v>
      </c>
      <c r="G32" s="34"/>
      <c r="H32" s="34"/>
      <c r="I32" s="34"/>
      <c r="J32" s="75"/>
      <c r="K32" s="34"/>
      <c r="L32" s="34"/>
      <c r="M32" s="34"/>
      <c r="N32" s="34"/>
      <c r="O32" s="34"/>
      <c r="P32" s="4"/>
    </row>
    <row r="33" spans="1:16" ht="24" customHeight="1" thickBot="1" x14ac:dyDescent="0.35">
      <c r="A33" s="85" t="s">
        <v>155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  <c r="P33" s="4"/>
    </row>
    <row r="34" spans="1:16" ht="23.25" customHeight="1" x14ac:dyDescent="0.3">
      <c r="A34" s="28" t="s">
        <v>68</v>
      </c>
      <c r="B34" s="29" t="s">
        <v>69</v>
      </c>
      <c r="C34" s="32" t="s">
        <v>384</v>
      </c>
      <c r="D34" s="30" t="s">
        <v>384</v>
      </c>
      <c r="E34" s="29">
        <f>180+60</f>
        <v>240</v>
      </c>
      <c r="F34" s="29">
        <f>161+50</f>
        <v>211</v>
      </c>
      <c r="G34" s="24" t="s">
        <v>254</v>
      </c>
      <c r="H34" s="29"/>
      <c r="I34" s="29"/>
      <c r="J34" s="40"/>
      <c r="K34" s="29"/>
      <c r="L34" s="29"/>
      <c r="M34" s="29"/>
      <c r="N34" s="29"/>
      <c r="O34" s="37"/>
      <c r="P34" s="4"/>
    </row>
    <row r="35" spans="1:16" ht="38.25" customHeight="1" x14ac:dyDescent="0.3">
      <c r="A35" s="28" t="s">
        <v>70</v>
      </c>
      <c r="B35" s="29" t="s">
        <v>69</v>
      </c>
      <c r="C35" s="32" t="s">
        <v>385</v>
      </c>
      <c r="D35" s="32" t="s">
        <v>385</v>
      </c>
      <c r="E35" s="29">
        <f>180+147</f>
        <v>327</v>
      </c>
      <c r="F35" s="29">
        <f>161+102</f>
        <v>263</v>
      </c>
      <c r="G35" s="24" t="s">
        <v>317</v>
      </c>
      <c r="H35" s="29"/>
      <c r="I35" s="29"/>
      <c r="J35" s="40"/>
      <c r="K35" s="29"/>
      <c r="L35" s="29"/>
      <c r="M35" s="29"/>
      <c r="N35" s="29"/>
      <c r="O35" s="37"/>
      <c r="P35" s="4"/>
    </row>
    <row r="36" spans="1:16" ht="39" customHeight="1" x14ac:dyDescent="0.3">
      <c r="A36" s="28" t="s">
        <v>71</v>
      </c>
      <c r="B36" s="29" t="s">
        <v>69</v>
      </c>
      <c r="C36" s="32" t="s">
        <v>386</v>
      </c>
      <c r="D36" s="30" t="s">
        <v>386</v>
      </c>
      <c r="E36" s="29">
        <v>7</v>
      </c>
      <c r="F36" s="29">
        <v>7</v>
      </c>
      <c r="G36" s="29"/>
      <c r="H36" s="29"/>
      <c r="I36" s="29"/>
      <c r="J36" s="40"/>
      <c r="K36" s="29"/>
      <c r="L36" s="29"/>
      <c r="M36" s="29"/>
      <c r="N36" s="29"/>
      <c r="O36" s="37"/>
      <c r="P36" s="4"/>
    </row>
    <row r="37" spans="1:16" ht="61.5" customHeight="1" x14ac:dyDescent="0.3">
      <c r="A37" s="28" t="s">
        <v>72</v>
      </c>
      <c r="B37" s="29" t="s">
        <v>69</v>
      </c>
      <c r="C37" s="30">
        <v>44468</v>
      </c>
      <c r="D37" s="30">
        <v>44468</v>
      </c>
      <c r="E37" s="29">
        <v>4</v>
      </c>
      <c r="F37" s="29">
        <v>4</v>
      </c>
      <c r="G37" s="29"/>
      <c r="H37" s="29"/>
      <c r="I37" s="29"/>
      <c r="J37" s="40"/>
      <c r="K37" s="29"/>
      <c r="L37" s="29"/>
      <c r="M37" s="29"/>
      <c r="N37" s="29"/>
      <c r="O37" s="37"/>
      <c r="P37" s="4"/>
    </row>
    <row r="38" spans="1:16" ht="16.5" customHeight="1" x14ac:dyDescent="0.3">
      <c r="A38" s="94" t="s">
        <v>73</v>
      </c>
      <c r="B38" s="96" t="s">
        <v>69</v>
      </c>
      <c r="C38" s="30">
        <v>44336</v>
      </c>
      <c r="D38" s="30">
        <v>44336</v>
      </c>
      <c r="E38" s="29">
        <v>20</v>
      </c>
      <c r="F38" s="29">
        <v>20</v>
      </c>
      <c r="G38" s="24" t="s">
        <v>31</v>
      </c>
      <c r="H38" s="38"/>
      <c r="I38" s="38"/>
      <c r="J38" s="76"/>
      <c r="K38" s="38"/>
      <c r="L38" s="38"/>
      <c r="M38" s="38"/>
      <c r="N38" s="38"/>
      <c r="O38" s="37"/>
      <c r="P38" s="4"/>
    </row>
    <row r="39" spans="1:16" ht="15.75" customHeight="1" x14ac:dyDescent="0.3">
      <c r="A39" s="108"/>
      <c r="B39" s="109"/>
      <c r="C39" s="30">
        <v>44344</v>
      </c>
      <c r="D39" s="30">
        <v>44344</v>
      </c>
      <c r="E39" s="29">
        <v>20</v>
      </c>
      <c r="F39" s="29">
        <v>20</v>
      </c>
      <c r="G39" s="24" t="s">
        <v>74</v>
      </c>
      <c r="H39" s="38"/>
      <c r="I39" s="38"/>
      <c r="J39" s="76"/>
      <c r="K39" s="38"/>
      <c r="L39" s="38"/>
      <c r="M39" s="38"/>
      <c r="N39" s="38"/>
      <c r="O39" s="37"/>
      <c r="P39" s="4"/>
    </row>
    <row r="40" spans="1:16" ht="19.5" customHeight="1" x14ac:dyDescent="0.3">
      <c r="A40" s="108"/>
      <c r="B40" s="109"/>
      <c r="C40" s="30">
        <v>44364</v>
      </c>
      <c r="D40" s="30">
        <v>44364</v>
      </c>
      <c r="E40" s="29">
        <v>20</v>
      </c>
      <c r="F40" s="29">
        <v>20</v>
      </c>
      <c r="G40" s="24" t="s">
        <v>75</v>
      </c>
      <c r="H40" s="38"/>
      <c r="I40" s="38"/>
      <c r="J40" s="76"/>
      <c r="K40" s="38"/>
      <c r="L40" s="38"/>
      <c r="M40" s="38"/>
      <c r="N40" s="38"/>
      <c r="O40" s="37"/>
      <c r="P40" s="4"/>
    </row>
    <row r="41" spans="1:16" ht="22.5" customHeight="1" x14ac:dyDescent="0.3">
      <c r="A41" s="95"/>
      <c r="B41" s="97"/>
      <c r="C41" s="65" t="s">
        <v>218</v>
      </c>
      <c r="D41" s="65" t="s">
        <v>218</v>
      </c>
      <c r="E41" s="29">
        <v>27</v>
      </c>
      <c r="F41" s="29">
        <v>27</v>
      </c>
      <c r="G41" s="24" t="s">
        <v>255</v>
      </c>
      <c r="H41" s="38"/>
      <c r="I41" s="38"/>
      <c r="J41" s="76"/>
      <c r="K41" s="38"/>
      <c r="L41" s="38"/>
      <c r="M41" s="38"/>
      <c r="N41" s="38"/>
      <c r="O41" s="37"/>
      <c r="P41" s="4"/>
    </row>
    <row r="42" spans="1:16" ht="25.5" customHeight="1" x14ac:dyDescent="0.3">
      <c r="A42" s="28" t="s">
        <v>76</v>
      </c>
      <c r="B42" s="29" t="s">
        <v>69</v>
      </c>
      <c r="C42" s="64"/>
      <c r="D42" s="64"/>
      <c r="E42" s="29"/>
      <c r="F42" s="29"/>
      <c r="G42" s="38"/>
      <c r="H42" s="38"/>
      <c r="I42" s="38"/>
      <c r="J42" s="76"/>
      <c r="K42" s="38"/>
      <c r="L42" s="38"/>
      <c r="M42" s="38"/>
      <c r="N42" s="53" t="s">
        <v>413</v>
      </c>
      <c r="O42" s="37"/>
      <c r="P42" s="4"/>
    </row>
    <row r="43" spans="1:16" ht="46.5" customHeight="1" x14ac:dyDescent="0.3">
      <c r="A43" s="28" t="s">
        <v>256</v>
      </c>
      <c r="B43" s="29" t="s">
        <v>69</v>
      </c>
      <c r="C43" s="65" t="s">
        <v>257</v>
      </c>
      <c r="D43" s="65" t="s">
        <v>257</v>
      </c>
      <c r="E43" s="29">
        <v>8</v>
      </c>
      <c r="F43" s="29">
        <v>8</v>
      </c>
      <c r="G43" s="24" t="s">
        <v>258</v>
      </c>
      <c r="H43" s="38"/>
      <c r="I43" s="38"/>
      <c r="J43" s="76"/>
      <c r="K43" s="38"/>
      <c r="L43" s="38"/>
      <c r="M43" s="38"/>
      <c r="N43" s="39"/>
      <c r="O43" s="37"/>
      <c r="P43" s="4"/>
    </row>
    <row r="44" spans="1:16" ht="80.25" customHeight="1" x14ac:dyDescent="0.3">
      <c r="A44" s="28" t="s">
        <v>77</v>
      </c>
      <c r="B44" s="40" t="s">
        <v>69</v>
      </c>
      <c r="C44" s="30">
        <v>44282</v>
      </c>
      <c r="D44" s="30">
        <v>44282</v>
      </c>
      <c r="E44" s="29">
        <v>50</v>
      </c>
      <c r="F44" s="29">
        <v>50</v>
      </c>
      <c r="G44" s="24" t="s">
        <v>78</v>
      </c>
      <c r="H44" s="38"/>
      <c r="I44" s="38"/>
      <c r="J44" s="76"/>
      <c r="K44" s="38"/>
      <c r="L44" s="38"/>
      <c r="M44" s="38"/>
      <c r="N44" s="38"/>
      <c r="O44" s="37"/>
      <c r="P44" s="4"/>
    </row>
    <row r="45" spans="1:16" ht="45" customHeight="1" x14ac:dyDescent="0.3">
      <c r="A45" s="41" t="s">
        <v>79</v>
      </c>
      <c r="B45" s="40" t="s">
        <v>69</v>
      </c>
      <c r="C45" s="65" t="s">
        <v>58</v>
      </c>
      <c r="D45" s="65" t="s">
        <v>58</v>
      </c>
      <c r="E45" s="29">
        <f>21+20</f>
        <v>41</v>
      </c>
      <c r="F45" s="29">
        <f>21+20</f>
        <v>41</v>
      </c>
      <c r="G45" s="24" t="s">
        <v>80</v>
      </c>
      <c r="H45" s="38"/>
      <c r="I45" s="38"/>
      <c r="J45" s="76"/>
      <c r="K45" s="38"/>
      <c r="L45" s="38"/>
      <c r="M45" s="38"/>
      <c r="N45" s="38"/>
      <c r="O45" s="37"/>
      <c r="P45" s="4"/>
    </row>
    <row r="46" spans="1:16" ht="47.25" customHeight="1" x14ac:dyDescent="0.3">
      <c r="A46" s="94" t="s">
        <v>81</v>
      </c>
      <c r="B46" s="96" t="s">
        <v>69</v>
      </c>
      <c r="C46" s="30">
        <v>44247</v>
      </c>
      <c r="D46" s="30">
        <v>44247</v>
      </c>
      <c r="E46" s="29">
        <v>75</v>
      </c>
      <c r="F46" s="29">
        <v>61</v>
      </c>
      <c r="G46" s="24" t="s">
        <v>82</v>
      </c>
      <c r="H46" s="38"/>
      <c r="I46" s="38"/>
      <c r="J46" s="76"/>
      <c r="K46" s="38"/>
      <c r="L46" s="38"/>
      <c r="M46" s="38"/>
      <c r="N46" s="38"/>
      <c r="O46" s="37"/>
      <c r="P46" s="4"/>
    </row>
    <row r="47" spans="1:16" ht="24.75" customHeight="1" x14ac:dyDescent="0.3">
      <c r="A47" s="108"/>
      <c r="B47" s="109"/>
      <c r="C47" s="30">
        <v>44282</v>
      </c>
      <c r="D47" s="30">
        <v>44282</v>
      </c>
      <c r="E47" s="29">
        <v>70</v>
      </c>
      <c r="F47" s="29">
        <v>53</v>
      </c>
      <c r="G47" s="24" t="s">
        <v>83</v>
      </c>
      <c r="H47" s="38"/>
      <c r="I47" s="38"/>
      <c r="J47" s="76"/>
      <c r="K47" s="38"/>
      <c r="L47" s="38"/>
      <c r="M47" s="38"/>
      <c r="N47" s="38"/>
      <c r="O47" s="37"/>
      <c r="P47" s="4"/>
    </row>
    <row r="48" spans="1:16" ht="18" customHeight="1" x14ac:dyDescent="0.3">
      <c r="A48" s="108"/>
      <c r="B48" s="109"/>
      <c r="C48" s="66">
        <v>44475</v>
      </c>
      <c r="D48" s="66">
        <v>44475</v>
      </c>
      <c r="E48" s="42">
        <v>75</v>
      </c>
      <c r="F48" s="42">
        <v>61</v>
      </c>
      <c r="G48" s="24" t="s">
        <v>259</v>
      </c>
      <c r="H48" s="43"/>
      <c r="I48" s="38"/>
      <c r="J48" s="76"/>
      <c r="K48" s="38"/>
      <c r="L48" s="38"/>
      <c r="M48" s="38"/>
      <c r="N48" s="38"/>
      <c r="O48" s="37"/>
      <c r="P48" s="4"/>
    </row>
    <row r="49" spans="1:16" ht="38.25" customHeight="1" x14ac:dyDescent="0.3">
      <c r="A49" s="95"/>
      <c r="B49" s="97"/>
      <c r="C49" s="66">
        <v>44518</v>
      </c>
      <c r="D49" s="66">
        <v>44518</v>
      </c>
      <c r="E49" s="42">
        <v>15</v>
      </c>
      <c r="F49" s="42">
        <v>12</v>
      </c>
      <c r="G49" s="24" t="s">
        <v>260</v>
      </c>
      <c r="H49" s="43"/>
      <c r="I49" s="38"/>
      <c r="J49" s="76"/>
      <c r="K49" s="38"/>
      <c r="L49" s="38"/>
      <c r="M49" s="38"/>
      <c r="N49" s="38"/>
      <c r="O49" s="37"/>
      <c r="P49" s="4"/>
    </row>
    <row r="50" spans="1:16" ht="18.75" customHeight="1" x14ac:dyDescent="0.3">
      <c r="A50" s="94" t="s">
        <v>84</v>
      </c>
      <c r="B50" s="96" t="s">
        <v>69</v>
      </c>
      <c r="C50" s="102" t="s">
        <v>93</v>
      </c>
      <c r="D50" s="102" t="s">
        <v>93</v>
      </c>
      <c r="E50" s="87">
        <v>72</v>
      </c>
      <c r="F50" s="87">
        <v>72</v>
      </c>
      <c r="G50" s="24" t="s">
        <v>85</v>
      </c>
      <c r="H50" s="105">
        <v>72</v>
      </c>
      <c r="I50" s="38"/>
      <c r="J50" s="76"/>
      <c r="K50" s="38"/>
      <c r="L50" s="38"/>
      <c r="M50" s="38"/>
      <c r="N50" s="38"/>
      <c r="O50" s="37"/>
      <c r="P50" s="4"/>
    </row>
    <row r="51" spans="1:16" ht="15.75" customHeight="1" x14ac:dyDescent="0.3">
      <c r="A51" s="108"/>
      <c r="B51" s="109"/>
      <c r="C51" s="103"/>
      <c r="D51" s="103"/>
      <c r="E51" s="88"/>
      <c r="F51" s="88"/>
      <c r="G51" s="24" t="s">
        <v>86</v>
      </c>
      <c r="H51" s="106"/>
      <c r="I51" s="38"/>
      <c r="J51" s="76"/>
      <c r="K51" s="38"/>
      <c r="L51" s="38"/>
      <c r="M51" s="38"/>
      <c r="N51" s="38"/>
      <c r="O51" s="37"/>
      <c r="P51" s="4"/>
    </row>
    <row r="52" spans="1:16" ht="17.25" customHeight="1" x14ac:dyDescent="0.3">
      <c r="A52" s="108"/>
      <c r="B52" s="109"/>
      <c r="C52" s="103"/>
      <c r="D52" s="103"/>
      <c r="E52" s="88"/>
      <c r="F52" s="88"/>
      <c r="G52" s="24" t="s">
        <v>267</v>
      </c>
      <c r="H52" s="106"/>
      <c r="I52" s="38"/>
      <c r="J52" s="76"/>
      <c r="K52" s="38"/>
      <c r="L52" s="38"/>
      <c r="M52" s="38"/>
      <c r="N52" s="38"/>
      <c r="O52" s="37"/>
      <c r="P52" s="4"/>
    </row>
    <row r="53" spans="1:16" ht="21" customHeight="1" x14ac:dyDescent="0.3">
      <c r="A53" s="108"/>
      <c r="B53" s="109"/>
      <c r="C53" s="103"/>
      <c r="D53" s="103"/>
      <c r="E53" s="88"/>
      <c r="F53" s="88"/>
      <c r="G53" s="24" t="s">
        <v>87</v>
      </c>
      <c r="H53" s="106"/>
      <c r="I53" s="38"/>
      <c r="J53" s="76"/>
      <c r="K53" s="38"/>
      <c r="L53" s="38"/>
      <c r="M53" s="38"/>
      <c r="N53" s="38"/>
      <c r="O53" s="37"/>
      <c r="P53" s="4"/>
    </row>
    <row r="54" spans="1:16" ht="16.5" customHeight="1" x14ac:dyDescent="0.3">
      <c r="A54" s="108"/>
      <c r="B54" s="109"/>
      <c r="C54" s="103"/>
      <c r="D54" s="103"/>
      <c r="E54" s="88"/>
      <c r="F54" s="88"/>
      <c r="G54" s="24" t="s">
        <v>88</v>
      </c>
      <c r="H54" s="106"/>
      <c r="I54" s="38"/>
      <c r="J54" s="76"/>
      <c r="K54" s="38"/>
      <c r="L54" s="38"/>
      <c r="M54" s="38"/>
      <c r="N54" s="38"/>
      <c r="O54" s="37"/>
      <c r="P54" s="4"/>
    </row>
    <row r="55" spans="1:16" ht="18.75" customHeight="1" x14ac:dyDescent="0.3">
      <c r="A55" s="108"/>
      <c r="B55" s="109"/>
      <c r="C55" s="103"/>
      <c r="D55" s="103"/>
      <c r="E55" s="88"/>
      <c r="F55" s="88"/>
      <c r="G55" s="24" t="s">
        <v>89</v>
      </c>
      <c r="H55" s="106"/>
      <c r="I55" s="38"/>
      <c r="J55" s="76"/>
      <c r="K55" s="38"/>
      <c r="L55" s="38"/>
      <c r="M55" s="38"/>
      <c r="N55" s="38"/>
      <c r="O55" s="37"/>
      <c r="P55" s="4"/>
    </row>
    <row r="56" spans="1:16" ht="19.5" customHeight="1" x14ac:dyDescent="0.3">
      <c r="A56" s="108"/>
      <c r="B56" s="109"/>
      <c r="C56" s="103"/>
      <c r="D56" s="103"/>
      <c r="E56" s="88"/>
      <c r="F56" s="88"/>
      <c r="G56" s="24" t="s">
        <v>90</v>
      </c>
      <c r="H56" s="106"/>
      <c r="I56" s="38"/>
      <c r="J56" s="76"/>
      <c r="K56" s="38"/>
      <c r="L56" s="38"/>
      <c r="M56" s="38"/>
      <c r="N56" s="38"/>
      <c r="O56" s="37"/>
      <c r="P56" s="4"/>
    </row>
    <row r="57" spans="1:16" ht="39.75" customHeight="1" x14ac:dyDescent="0.3">
      <c r="A57" s="108"/>
      <c r="B57" s="109"/>
      <c r="C57" s="104"/>
      <c r="D57" s="104"/>
      <c r="E57" s="89"/>
      <c r="F57" s="89"/>
      <c r="G57" s="24" t="s">
        <v>396</v>
      </c>
      <c r="H57" s="107"/>
      <c r="I57" s="38"/>
      <c r="J57" s="76"/>
      <c r="K57" s="38"/>
      <c r="L57" s="38"/>
      <c r="M57" s="38"/>
      <c r="N57" s="38"/>
      <c r="O57" s="37"/>
      <c r="P57" s="4"/>
    </row>
    <row r="58" spans="1:16" ht="58.5" customHeight="1" x14ac:dyDescent="0.3">
      <c r="A58" s="95"/>
      <c r="B58" s="97"/>
      <c r="C58" s="44" t="s">
        <v>261</v>
      </c>
      <c r="D58" s="44" t="s">
        <v>261</v>
      </c>
      <c r="E58" s="45">
        <v>31</v>
      </c>
      <c r="F58" s="45">
        <v>31</v>
      </c>
      <c r="G58" s="24" t="s">
        <v>262</v>
      </c>
      <c r="H58" s="21">
        <v>31</v>
      </c>
      <c r="I58" s="38"/>
      <c r="J58" s="41" t="s">
        <v>320</v>
      </c>
      <c r="K58" s="38"/>
      <c r="L58" s="38"/>
      <c r="M58" s="38"/>
      <c r="N58" s="38"/>
      <c r="O58" s="37"/>
      <c r="P58" s="4"/>
    </row>
    <row r="59" spans="1:16" ht="33.75" customHeight="1" x14ac:dyDescent="0.3">
      <c r="A59" s="46" t="s">
        <v>318</v>
      </c>
      <c r="B59" s="47" t="s">
        <v>69</v>
      </c>
      <c r="C59" s="44" t="s">
        <v>261</v>
      </c>
      <c r="D59" s="44" t="s">
        <v>261</v>
      </c>
      <c r="E59" s="45">
        <v>30</v>
      </c>
      <c r="F59" s="45">
        <v>30</v>
      </c>
      <c r="G59" s="24" t="s">
        <v>258</v>
      </c>
      <c r="H59" s="21"/>
      <c r="I59" s="38"/>
      <c r="J59" s="41" t="s">
        <v>319</v>
      </c>
      <c r="K59" s="38"/>
      <c r="L59" s="38"/>
      <c r="M59" s="38"/>
      <c r="N59" s="38"/>
      <c r="O59" s="37"/>
      <c r="P59" s="4"/>
    </row>
    <row r="60" spans="1:16" ht="34.5" customHeight="1" x14ac:dyDescent="0.3">
      <c r="A60" s="28" t="s">
        <v>91</v>
      </c>
      <c r="B60" s="40" t="s">
        <v>69</v>
      </c>
      <c r="C60" s="32" t="s">
        <v>58</v>
      </c>
      <c r="D60" s="32" t="s">
        <v>58</v>
      </c>
      <c r="E60" s="48">
        <f>13+82</f>
        <v>95</v>
      </c>
      <c r="F60" s="48">
        <f>13+82</f>
        <v>95</v>
      </c>
      <c r="G60" s="24" t="s">
        <v>92</v>
      </c>
      <c r="H60" s="38"/>
      <c r="I60" s="38"/>
      <c r="J60" s="76"/>
      <c r="K60" s="38"/>
      <c r="L60" s="38"/>
      <c r="M60" s="38"/>
      <c r="N60" s="39"/>
      <c r="O60" s="37"/>
      <c r="P60" s="4"/>
    </row>
    <row r="61" spans="1:16" ht="24" customHeight="1" thickBot="1" x14ac:dyDescent="0.35">
      <c r="A61" s="28" t="s">
        <v>102</v>
      </c>
      <c r="B61" s="40" t="s">
        <v>69</v>
      </c>
      <c r="C61" s="32"/>
      <c r="D61" s="32"/>
      <c r="E61" s="29"/>
      <c r="F61" s="29"/>
      <c r="G61" s="29"/>
      <c r="H61" s="29"/>
      <c r="I61" s="29"/>
      <c r="J61" s="40"/>
      <c r="K61" s="29"/>
      <c r="L61" s="29"/>
      <c r="M61" s="29">
        <v>156</v>
      </c>
      <c r="N61" s="29"/>
      <c r="O61" s="29"/>
      <c r="P61" s="4"/>
    </row>
    <row r="62" spans="1:16" ht="23.25" customHeight="1" thickBot="1" x14ac:dyDescent="0.35">
      <c r="A62" s="85" t="s">
        <v>156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6"/>
      <c r="P62" s="4"/>
    </row>
    <row r="63" spans="1:16" ht="20.25" customHeight="1" x14ac:dyDescent="0.3">
      <c r="A63" s="90" t="s">
        <v>15</v>
      </c>
      <c r="B63" s="92" t="s">
        <v>69</v>
      </c>
      <c r="C63" s="26">
        <v>44307</v>
      </c>
      <c r="D63" s="26">
        <v>44307</v>
      </c>
      <c r="E63" s="25">
        <v>145</v>
      </c>
      <c r="F63" s="25">
        <v>102</v>
      </c>
      <c r="G63" s="90" t="s">
        <v>99</v>
      </c>
      <c r="H63" s="24"/>
      <c r="I63" s="24"/>
      <c r="J63" s="52"/>
      <c r="K63" s="24"/>
      <c r="L63" s="24"/>
      <c r="M63" s="24"/>
      <c r="N63" s="49"/>
      <c r="O63" s="50"/>
      <c r="P63" s="4"/>
    </row>
    <row r="64" spans="1:16" ht="18" customHeight="1" x14ac:dyDescent="0.3">
      <c r="A64" s="91"/>
      <c r="B64" s="93"/>
      <c r="C64" s="26">
        <v>44526</v>
      </c>
      <c r="D64" s="26">
        <v>44526</v>
      </c>
      <c r="E64" s="25">
        <v>100</v>
      </c>
      <c r="F64" s="25">
        <v>67</v>
      </c>
      <c r="G64" s="98"/>
      <c r="H64" s="24"/>
      <c r="I64" s="24"/>
      <c r="J64" s="52"/>
      <c r="K64" s="24"/>
      <c r="L64" s="24"/>
      <c r="M64" s="24"/>
      <c r="N64" s="49"/>
      <c r="O64" s="50"/>
      <c r="P64" s="4"/>
    </row>
    <row r="65" spans="1:16" ht="18" customHeight="1" x14ac:dyDescent="0.3">
      <c r="A65" s="94" t="s">
        <v>349</v>
      </c>
      <c r="B65" s="96" t="s">
        <v>69</v>
      </c>
      <c r="C65" s="30" t="s">
        <v>387</v>
      </c>
      <c r="D65" s="30" t="s">
        <v>387</v>
      </c>
      <c r="E65" s="29">
        <v>950</v>
      </c>
      <c r="F65" s="29">
        <v>830</v>
      </c>
      <c r="G65" s="91"/>
      <c r="H65" s="24"/>
      <c r="I65" s="24"/>
      <c r="J65" s="52"/>
      <c r="K65" s="24"/>
      <c r="L65" s="24"/>
      <c r="M65" s="24"/>
      <c r="N65" s="49"/>
      <c r="O65" s="50"/>
      <c r="P65" s="4"/>
    </row>
    <row r="66" spans="1:16" ht="50.25" customHeight="1" x14ac:dyDescent="0.3">
      <c r="A66" s="95"/>
      <c r="B66" s="97"/>
      <c r="C66" s="30" t="s">
        <v>388</v>
      </c>
      <c r="D66" s="30" t="s">
        <v>388</v>
      </c>
      <c r="E66" s="29">
        <v>950</v>
      </c>
      <c r="F66" s="29">
        <v>717</v>
      </c>
      <c r="G66" s="24" t="s">
        <v>339</v>
      </c>
      <c r="H66" s="24"/>
      <c r="I66" s="24"/>
      <c r="J66" s="52"/>
      <c r="K66" s="24"/>
      <c r="L66" s="24"/>
      <c r="M66" s="24"/>
      <c r="N66" s="49"/>
      <c r="O66" s="50"/>
      <c r="P66" s="4"/>
    </row>
    <row r="67" spans="1:16" ht="75.75" customHeight="1" x14ac:dyDescent="0.3">
      <c r="A67" s="24" t="s">
        <v>270</v>
      </c>
      <c r="B67" s="51" t="s">
        <v>69</v>
      </c>
      <c r="C67" s="26" t="s">
        <v>387</v>
      </c>
      <c r="D67" s="26" t="s">
        <v>387</v>
      </c>
      <c r="E67" s="25">
        <v>9</v>
      </c>
      <c r="F67" s="25">
        <v>12</v>
      </c>
      <c r="G67" s="24" t="s">
        <v>100</v>
      </c>
      <c r="H67" s="25">
        <v>5</v>
      </c>
      <c r="I67" s="31"/>
      <c r="J67" s="52"/>
      <c r="K67" s="24"/>
      <c r="L67" s="24"/>
      <c r="M67" s="25"/>
      <c r="N67" s="49"/>
      <c r="O67" s="50"/>
      <c r="P67" s="4"/>
    </row>
    <row r="68" spans="1:16" ht="28.5" customHeight="1" x14ac:dyDescent="0.3">
      <c r="A68" s="24" t="s">
        <v>268</v>
      </c>
      <c r="B68" s="51" t="s">
        <v>69</v>
      </c>
      <c r="C68" s="26" t="s">
        <v>387</v>
      </c>
      <c r="D68" s="26" t="s">
        <v>387</v>
      </c>
      <c r="E68" s="25">
        <v>439</v>
      </c>
      <c r="F68" s="25">
        <v>439</v>
      </c>
      <c r="G68" s="24" t="s">
        <v>101</v>
      </c>
      <c r="H68" s="25">
        <v>119</v>
      </c>
      <c r="I68" s="31"/>
      <c r="J68" s="51"/>
      <c r="K68" s="25"/>
      <c r="L68" s="25"/>
      <c r="M68" s="25"/>
      <c r="N68" s="49"/>
      <c r="O68" s="50"/>
      <c r="P68" s="4"/>
    </row>
    <row r="69" spans="1:16" ht="23.25" customHeight="1" x14ac:dyDescent="0.3">
      <c r="A69" s="28" t="s">
        <v>102</v>
      </c>
      <c r="B69" s="51" t="s">
        <v>69</v>
      </c>
      <c r="C69" s="26" t="s">
        <v>389</v>
      </c>
      <c r="D69" s="26" t="s">
        <v>389</v>
      </c>
      <c r="E69" s="25">
        <v>152</v>
      </c>
      <c r="F69" s="25">
        <v>152</v>
      </c>
      <c r="G69" s="24" t="s">
        <v>101</v>
      </c>
      <c r="H69" s="25">
        <v>119</v>
      </c>
      <c r="I69" s="31"/>
      <c r="J69" s="51"/>
      <c r="K69" s="25"/>
      <c r="L69" s="25"/>
      <c r="M69" s="29">
        <v>119</v>
      </c>
      <c r="N69" s="49"/>
      <c r="O69" s="50"/>
      <c r="P69" s="4"/>
    </row>
    <row r="70" spans="1:16" ht="22.5" customHeight="1" x14ac:dyDescent="0.3">
      <c r="A70" s="24" t="s">
        <v>143</v>
      </c>
      <c r="B70" s="40" t="s">
        <v>110</v>
      </c>
      <c r="C70" s="26" t="s">
        <v>368</v>
      </c>
      <c r="D70" s="26" t="s">
        <v>368</v>
      </c>
      <c r="E70" s="25">
        <v>4</v>
      </c>
      <c r="F70" s="25">
        <v>4</v>
      </c>
      <c r="G70" s="24" t="s">
        <v>103</v>
      </c>
      <c r="H70" s="25">
        <v>4</v>
      </c>
      <c r="I70" s="31"/>
      <c r="J70" s="52"/>
      <c r="K70" s="24"/>
      <c r="L70" s="24"/>
      <c r="M70" s="25"/>
      <c r="N70" s="49"/>
      <c r="O70" s="50"/>
      <c r="P70" s="4"/>
    </row>
    <row r="71" spans="1:16" ht="58.5" customHeight="1" x14ac:dyDescent="0.3">
      <c r="A71" s="24" t="s">
        <v>144</v>
      </c>
      <c r="B71" s="51" t="s">
        <v>69</v>
      </c>
      <c r="C71" s="26" t="s">
        <v>387</v>
      </c>
      <c r="D71" s="26" t="s">
        <v>387</v>
      </c>
      <c r="E71" s="25">
        <v>15</v>
      </c>
      <c r="F71" s="25">
        <v>18</v>
      </c>
      <c r="G71" s="24" t="s">
        <v>99</v>
      </c>
      <c r="H71" s="25">
        <v>18</v>
      </c>
      <c r="I71" s="31"/>
      <c r="J71" s="52"/>
      <c r="K71" s="24"/>
      <c r="L71" s="24"/>
      <c r="M71" s="25"/>
      <c r="N71" s="49"/>
      <c r="O71" s="50"/>
      <c r="P71" s="4"/>
    </row>
    <row r="72" spans="1:16" ht="38.25" customHeight="1" x14ac:dyDescent="0.3">
      <c r="A72" s="24" t="s">
        <v>104</v>
      </c>
      <c r="B72" s="51" t="s">
        <v>69</v>
      </c>
      <c r="C72" s="26" t="s">
        <v>387</v>
      </c>
      <c r="D72" s="26" t="s">
        <v>387</v>
      </c>
      <c r="E72" s="25">
        <v>439</v>
      </c>
      <c r="F72" s="25">
        <v>119</v>
      </c>
      <c r="G72" s="24" t="s">
        <v>105</v>
      </c>
      <c r="H72" s="25">
        <v>87</v>
      </c>
      <c r="I72" s="31"/>
      <c r="J72" s="51"/>
      <c r="K72" s="25"/>
      <c r="L72" s="25"/>
      <c r="M72" s="25"/>
      <c r="N72" s="49"/>
      <c r="O72" s="50"/>
      <c r="P72" s="4"/>
    </row>
    <row r="73" spans="1:16" ht="41.25" customHeight="1" x14ac:dyDescent="0.3">
      <c r="A73" s="24" t="s">
        <v>145</v>
      </c>
      <c r="B73" s="51" t="s">
        <v>69</v>
      </c>
      <c r="C73" s="26">
        <v>44214</v>
      </c>
      <c r="D73" s="26">
        <v>44233</v>
      </c>
      <c r="E73" s="25">
        <v>57</v>
      </c>
      <c r="F73" s="25">
        <v>114</v>
      </c>
      <c r="G73" s="24" t="s">
        <v>100</v>
      </c>
      <c r="H73" s="25">
        <v>22</v>
      </c>
      <c r="I73" s="31"/>
      <c r="J73" s="52"/>
      <c r="K73" s="24"/>
      <c r="L73" s="24"/>
      <c r="M73" s="25"/>
      <c r="N73" s="49"/>
      <c r="O73" s="50"/>
      <c r="P73" s="4"/>
    </row>
    <row r="74" spans="1:16" ht="38.25" customHeight="1" x14ac:dyDescent="0.3">
      <c r="A74" s="52" t="s">
        <v>271</v>
      </c>
      <c r="B74" s="51" t="s">
        <v>69</v>
      </c>
      <c r="C74" s="26">
        <v>44271</v>
      </c>
      <c r="D74" s="26">
        <v>44271</v>
      </c>
      <c r="E74" s="25">
        <v>15</v>
      </c>
      <c r="F74" s="25">
        <v>15</v>
      </c>
      <c r="G74" s="24" t="s">
        <v>106</v>
      </c>
      <c r="H74" s="25">
        <v>5</v>
      </c>
      <c r="I74" s="31"/>
      <c r="J74" s="52"/>
      <c r="K74" s="24"/>
      <c r="L74" s="24"/>
      <c r="M74" s="25"/>
      <c r="N74" s="49"/>
      <c r="O74" s="50"/>
      <c r="P74" s="4"/>
    </row>
    <row r="75" spans="1:16" ht="23.25" customHeight="1" x14ac:dyDescent="0.3">
      <c r="A75" s="52" t="s">
        <v>269</v>
      </c>
      <c r="B75" s="51" t="s">
        <v>69</v>
      </c>
      <c r="C75" s="27" t="s">
        <v>218</v>
      </c>
      <c r="D75" s="26">
        <v>44489</v>
      </c>
      <c r="E75" s="25">
        <v>20</v>
      </c>
      <c r="F75" s="25">
        <v>28</v>
      </c>
      <c r="G75" s="24" t="s">
        <v>99</v>
      </c>
      <c r="H75" s="25"/>
      <c r="I75" s="31"/>
      <c r="J75" s="52"/>
      <c r="K75" s="24"/>
      <c r="L75" s="24"/>
      <c r="M75" s="25"/>
      <c r="N75" s="49"/>
      <c r="O75" s="50"/>
      <c r="P75" s="4"/>
    </row>
    <row r="76" spans="1:16" ht="58.5" customHeight="1" x14ac:dyDescent="0.3">
      <c r="A76" s="52" t="s">
        <v>282</v>
      </c>
      <c r="B76" s="51" t="s">
        <v>69</v>
      </c>
      <c r="C76" s="27" t="s">
        <v>277</v>
      </c>
      <c r="D76" s="26" t="s">
        <v>397</v>
      </c>
      <c r="E76" s="25">
        <v>3</v>
      </c>
      <c r="F76" s="25">
        <v>3</v>
      </c>
      <c r="G76" s="24" t="s">
        <v>402</v>
      </c>
      <c r="H76" s="25">
        <v>3</v>
      </c>
      <c r="I76" s="31"/>
      <c r="J76" s="52"/>
      <c r="K76" s="24"/>
      <c r="L76" s="24"/>
      <c r="M76" s="25"/>
      <c r="N76" s="49"/>
      <c r="O76" s="50"/>
      <c r="P76" s="4"/>
    </row>
    <row r="77" spans="1:16" ht="42.75" customHeight="1" x14ac:dyDescent="0.3">
      <c r="A77" s="52" t="s">
        <v>281</v>
      </c>
      <c r="B77" s="51" t="s">
        <v>69</v>
      </c>
      <c r="C77" s="27" t="s">
        <v>217</v>
      </c>
      <c r="D77" s="26">
        <v>44469</v>
      </c>
      <c r="E77" s="25">
        <v>1</v>
      </c>
      <c r="F77" s="25">
        <v>1</v>
      </c>
      <c r="G77" s="24" t="s">
        <v>279</v>
      </c>
      <c r="H77" s="25"/>
      <c r="I77" s="31"/>
      <c r="J77" s="52"/>
      <c r="K77" s="24"/>
      <c r="L77" s="24"/>
      <c r="M77" s="25"/>
      <c r="N77" s="49"/>
      <c r="O77" s="50"/>
      <c r="P77" s="4"/>
    </row>
    <row r="78" spans="1:16" ht="36" customHeight="1" x14ac:dyDescent="0.3">
      <c r="A78" s="52" t="s">
        <v>272</v>
      </c>
      <c r="B78" s="51" t="s">
        <v>69</v>
      </c>
      <c r="C78" s="27" t="s">
        <v>278</v>
      </c>
      <c r="D78" s="26">
        <v>44252</v>
      </c>
      <c r="E78" s="25">
        <v>5</v>
      </c>
      <c r="F78" s="25">
        <v>5</v>
      </c>
      <c r="G78" s="24" t="s">
        <v>273</v>
      </c>
      <c r="H78" s="25">
        <v>5</v>
      </c>
      <c r="I78" s="31"/>
      <c r="J78" s="52"/>
      <c r="K78" s="24"/>
      <c r="L78" s="24"/>
      <c r="M78" s="25"/>
      <c r="N78" s="49"/>
      <c r="O78" s="50"/>
      <c r="P78" s="4"/>
    </row>
    <row r="79" spans="1:16" ht="41.25" customHeight="1" x14ac:dyDescent="0.3">
      <c r="A79" s="52" t="s">
        <v>276</v>
      </c>
      <c r="B79" s="51" t="s">
        <v>69</v>
      </c>
      <c r="C79" s="27" t="s">
        <v>218</v>
      </c>
      <c r="D79" s="26" t="s">
        <v>369</v>
      </c>
      <c r="E79" s="25">
        <v>1</v>
      </c>
      <c r="F79" s="25">
        <v>1</v>
      </c>
      <c r="G79" s="24" t="s">
        <v>280</v>
      </c>
      <c r="H79" s="25">
        <v>1</v>
      </c>
      <c r="I79" s="31"/>
      <c r="J79" s="52"/>
      <c r="K79" s="24"/>
      <c r="L79" s="24"/>
      <c r="M79" s="25"/>
      <c r="N79" s="49"/>
      <c r="O79" s="50"/>
      <c r="P79" s="4"/>
    </row>
    <row r="80" spans="1:16" ht="60.75" customHeight="1" x14ac:dyDescent="0.3">
      <c r="A80" s="52" t="s">
        <v>274</v>
      </c>
      <c r="B80" s="51" t="s">
        <v>69</v>
      </c>
      <c r="C80" s="27" t="s">
        <v>222</v>
      </c>
      <c r="D80" s="26">
        <v>44278</v>
      </c>
      <c r="E80" s="25">
        <v>1</v>
      </c>
      <c r="F80" s="25">
        <v>1</v>
      </c>
      <c r="G80" s="24" t="s">
        <v>273</v>
      </c>
      <c r="H80" s="25">
        <v>1</v>
      </c>
      <c r="I80" s="31"/>
      <c r="J80" s="52"/>
      <c r="K80" s="24"/>
      <c r="L80" s="24"/>
      <c r="M80" s="25"/>
      <c r="N80" s="49"/>
      <c r="O80" s="50"/>
      <c r="P80" s="4"/>
    </row>
    <row r="81" spans="1:16" ht="79.5" customHeight="1" thickBot="1" x14ac:dyDescent="0.35">
      <c r="A81" s="52" t="s">
        <v>275</v>
      </c>
      <c r="B81" s="51" t="s">
        <v>69</v>
      </c>
      <c r="C81" s="27" t="s">
        <v>252</v>
      </c>
      <c r="D81" s="26">
        <v>44293</v>
      </c>
      <c r="E81" s="25">
        <v>2</v>
      </c>
      <c r="F81" s="25">
        <v>2</v>
      </c>
      <c r="G81" s="24" t="s">
        <v>175</v>
      </c>
      <c r="H81" s="25">
        <v>2</v>
      </c>
      <c r="I81" s="31"/>
      <c r="J81" s="52"/>
      <c r="K81" s="24"/>
      <c r="L81" s="24"/>
      <c r="M81" s="25"/>
      <c r="N81" s="49"/>
      <c r="O81" s="50"/>
      <c r="P81" s="4"/>
    </row>
    <row r="82" spans="1:16" ht="23.25" customHeight="1" thickBot="1" x14ac:dyDescent="0.35">
      <c r="A82" s="85" t="s">
        <v>157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6"/>
      <c r="P82" s="4"/>
    </row>
    <row r="83" spans="1:16" ht="37.5" customHeight="1" x14ac:dyDescent="0.3">
      <c r="A83" s="52" t="s">
        <v>184</v>
      </c>
      <c r="B83" s="17" t="s">
        <v>69</v>
      </c>
      <c r="C83" s="27" t="s">
        <v>223</v>
      </c>
      <c r="D83" s="26">
        <v>44223</v>
      </c>
      <c r="E83" s="25">
        <v>50</v>
      </c>
      <c r="F83" s="25">
        <v>47</v>
      </c>
      <c r="G83" s="24" t="s">
        <v>185</v>
      </c>
      <c r="H83" s="25"/>
      <c r="I83" s="31"/>
      <c r="J83" s="52"/>
      <c r="K83" s="24"/>
      <c r="L83" s="24"/>
      <c r="M83" s="25"/>
      <c r="N83" s="49"/>
      <c r="O83" s="50"/>
      <c r="P83" s="4"/>
    </row>
    <row r="84" spans="1:16" ht="40.5" customHeight="1" x14ac:dyDescent="0.3">
      <c r="A84" s="52" t="s">
        <v>227</v>
      </c>
      <c r="B84" s="17" t="s">
        <v>69</v>
      </c>
      <c r="C84" s="26" t="s">
        <v>186</v>
      </c>
      <c r="D84" s="26">
        <v>44229</v>
      </c>
      <c r="E84" s="25">
        <v>30</v>
      </c>
      <c r="F84" s="25">
        <v>28</v>
      </c>
      <c r="G84" s="24" t="s">
        <v>228</v>
      </c>
      <c r="H84" s="25"/>
      <c r="I84" s="31"/>
      <c r="J84" s="52"/>
      <c r="K84" s="24"/>
      <c r="L84" s="24"/>
      <c r="M84" s="25"/>
      <c r="N84" s="49"/>
      <c r="O84" s="50"/>
      <c r="P84" s="4"/>
    </row>
    <row r="85" spans="1:16" ht="21.75" customHeight="1" x14ac:dyDescent="0.3">
      <c r="A85" s="52" t="s">
        <v>108</v>
      </c>
      <c r="B85" s="17" t="s">
        <v>69</v>
      </c>
      <c r="C85" s="27" t="s">
        <v>224</v>
      </c>
      <c r="D85" s="26">
        <v>44253</v>
      </c>
      <c r="E85" s="25">
        <v>8</v>
      </c>
      <c r="F85" s="25">
        <v>8</v>
      </c>
      <c r="G85" s="24" t="s">
        <v>187</v>
      </c>
      <c r="H85" s="25"/>
      <c r="I85" s="31"/>
      <c r="J85" s="52"/>
      <c r="K85" s="24"/>
      <c r="L85" s="24"/>
      <c r="M85" s="25"/>
      <c r="N85" s="49"/>
      <c r="O85" s="50"/>
      <c r="P85" s="4"/>
    </row>
    <row r="86" spans="1:16" ht="16.5" customHeight="1" x14ac:dyDescent="0.3">
      <c r="A86" s="11" t="s">
        <v>342</v>
      </c>
      <c r="B86" s="17" t="s">
        <v>69</v>
      </c>
      <c r="C86" s="27" t="s">
        <v>288</v>
      </c>
      <c r="D86" s="14" t="s">
        <v>370</v>
      </c>
      <c r="E86" s="10">
        <v>105</v>
      </c>
      <c r="F86" s="10">
        <v>70</v>
      </c>
      <c r="G86" s="99" t="s">
        <v>343</v>
      </c>
      <c r="H86" s="25"/>
      <c r="I86" s="31"/>
      <c r="J86" s="52"/>
      <c r="K86" s="24"/>
      <c r="L86" s="24"/>
      <c r="M86" s="25"/>
      <c r="N86" s="49"/>
      <c r="O86" s="50"/>
      <c r="P86" s="4"/>
    </row>
    <row r="87" spans="1:16" ht="18" customHeight="1" x14ac:dyDescent="0.3">
      <c r="A87" s="11" t="s">
        <v>344</v>
      </c>
      <c r="B87" s="17" t="s">
        <v>69</v>
      </c>
      <c r="C87" s="27" t="s">
        <v>224</v>
      </c>
      <c r="D87" s="14" t="s">
        <v>371</v>
      </c>
      <c r="E87" s="10">
        <v>100</v>
      </c>
      <c r="F87" s="10">
        <v>100</v>
      </c>
      <c r="G87" s="98"/>
      <c r="H87" s="25"/>
      <c r="I87" s="31"/>
      <c r="J87" s="52"/>
      <c r="K87" s="24"/>
      <c r="L87" s="24"/>
      <c r="M87" s="25"/>
      <c r="N87" s="49"/>
      <c r="O87" s="50"/>
      <c r="P87" s="4"/>
    </row>
    <row r="88" spans="1:16" ht="23.25" customHeight="1" x14ac:dyDescent="0.3">
      <c r="A88" s="11" t="s">
        <v>345</v>
      </c>
      <c r="B88" s="17" t="s">
        <v>69</v>
      </c>
      <c r="C88" s="27" t="s">
        <v>252</v>
      </c>
      <c r="D88" s="14" t="s">
        <v>368</v>
      </c>
      <c r="E88" s="10">
        <v>175</v>
      </c>
      <c r="F88" s="10">
        <v>155</v>
      </c>
      <c r="G88" s="91"/>
      <c r="H88" s="25"/>
      <c r="I88" s="31"/>
      <c r="J88" s="52"/>
      <c r="K88" s="24"/>
      <c r="L88" s="24"/>
      <c r="M88" s="25"/>
      <c r="N88" s="49"/>
      <c r="O88" s="50"/>
      <c r="P88" s="4"/>
    </row>
    <row r="89" spans="1:16" ht="20.25" customHeight="1" x14ac:dyDescent="0.3">
      <c r="A89" s="11" t="s">
        <v>346</v>
      </c>
      <c r="B89" s="17" t="s">
        <v>69</v>
      </c>
      <c r="C89" s="27" t="s">
        <v>216</v>
      </c>
      <c r="D89" s="14" t="s">
        <v>372</v>
      </c>
      <c r="E89" s="10">
        <v>75</v>
      </c>
      <c r="F89" s="10">
        <v>75</v>
      </c>
      <c r="G89" s="16"/>
      <c r="H89" s="25"/>
      <c r="I89" s="31"/>
      <c r="J89" s="52"/>
      <c r="K89" s="24"/>
      <c r="L89" s="24"/>
      <c r="M89" s="25"/>
      <c r="N89" s="49"/>
      <c r="O89" s="50"/>
      <c r="P89" s="4"/>
    </row>
    <row r="90" spans="1:16" ht="36.75" customHeight="1" x14ac:dyDescent="0.3">
      <c r="A90" s="52" t="s">
        <v>188</v>
      </c>
      <c r="B90" s="17" t="s">
        <v>69</v>
      </c>
      <c r="C90" s="26" t="s">
        <v>186</v>
      </c>
      <c r="D90" s="26">
        <v>44259</v>
      </c>
      <c r="E90" s="25">
        <v>50</v>
      </c>
      <c r="F90" s="25">
        <v>46</v>
      </c>
      <c r="G90" s="24" t="s">
        <v>189</v>
      </c>
      <c r="H90" s="25"/>
      <c r="I90" s="31"/>
      <c r="J90" s="52"/>
      <c r="K90" s="24"/>
      <c r="L90" s="24"/>
      <c r="M90" s="25"/>
      <c r="N90" s="49"/>
      <c r="O90" s="50"/>
      <c r="P90" s="4"/>
    </row>
    <row r="91" spans="1:16" ht="36.75" customHeight="1" x14ac:dyDescent="0.3">
      <c r="A91" s="11" t="s">
        <v>347</v>
      </c>
      <c r="B91" s="17" t="s">
        <v>69</v>
      </c>
      <c r="C91" s="14" t="s">
        <v>340</v>
      </c>
      <c r="D91" s="26">
        <v>44291</v>
      </c>
      <c r="E91" s="10">
        <v>12</v>
      </c>
      <c r="F91" s="10">
        <v>12</v>
      </c>
      <c r="G91" s="24" t="s">
        <v>341</v>
      </c>
      <c r="H91" s="25"/>
      <c r="I91" s="31"/>
      <c r="J91" s="52"/>
      <c r="K91" s="24"/>
      <c r="L91" s="24"/>
      <c r="M91" s="25"/>
      <c r="N91" s="49"/>
      <c r="O91" s="50"/>
      <c r="P91" s="4"/>
    </row>
    <row r="92" spans="1:16" ht="36.75" customHeight="1" x14ac:dyDescent="0.3">
      <c r="A92" s="52" t="s">
        <v>226</v>
      </c>
      <c r="B92" s="17" t="s">
        <v>69</v>
      </c>
      <c r="C92" s="26" t="s">
        <v>186</v>
      </c>
      <c r="D92" s="26">
        <v>44284</v>
      </c>
      <c r="E92" s="25">
        <v>50</v>
      </c>
      <c r="F92" s="25">
        <v>45</v>
      </c>
      <c r="G92" s="24" t="s">
        <v>190</v>
      </c>
      <c r="H92" s="25"/>
      <c r="I92" s="31"/>
      <c r="J92" s="52"/>
      <c r="K92" s="24"/>
      <c r="L92" s="24"/>
      <c r="M92" s="25"/>
      <c r="N92" s="49"/>
      <c r="O92" s="50"/>
      <c r="P92" s="4"/>
    </row>
    <row r="93" spans="1:16" ht="39.75" customHeight="1" x14ac:dyDescent="0.3">
      <c r="A93" s="41" t="s">
        <v>412</v>
      </c>
      <c r="B93" s="17" t="s">
        <v>69</v>
      </c>
      <c r="C93" s="26" t="s">
        <v>373</v>
      </c>
      <c r="D93" s="26">
        <v>44267</v>
      </c>
      <c r="E93" s="29">
        <v>12</v>
      </c>
      <c r="F93" s="29">
        <v>12</v>
      </c>
      <c r="G93" s="24"/>
      <c r="H93" s="25"/>
      <c r="I93" s="31"/>
      <c r="J93" s="52"/>
      <c r="K93" s="24"/>
      <c r="L93" s="24"/>
      <c r="M93" s="25"/>
      <c r="N93" s="49"/>
      <c r="O93" s="50"/>
      <c r="P93" s="4"/>
    </row>
    <row r="94" spans="1:16" ht="35.25" customHeight="1" x14ac:dyDescent="0.3">
      <c r="A94" s="52" t="s">
        <v>229</v>
      </c>
      <c r="B94" s="17" t="s">
        <v>69</v>
      </c>
      <c r="C94" s="26" t="s">
        <v>373</v>
      </c>
      <c r="D94" s="26">
        <v>44270</v>
      </c>
      <c r="E94" s="25">
        <v>23</v>
      </c>
      <c r="F94" s="25">
        <v>23</v>
      </c>
      <c r="G94" s="24"/>
      <c r="H94" s="25"/>
      <c r="I94" s="31"/>
      <c r="J94" s="52"/>
      <c r="K94" s="24"/>
      <c r="L94" s="24"/>
      <c r="M94" s="25"/>
      <c r="N94" s="49"/>
      <c r="O94" s="50"/>
      <c r="P94" s="4"/>
    </row>
    <row r="95" spans="1:16" ht="41.25" customHeight="1" x14ac:dyDescent="0.3">
      <c r="A95" s="52" t="s">
        <v>354</v>
      </c>
      <c r="B95" s="17" t="s">
        <v>69</v>
      </c>
      <c r="C95" s="26" t="s">
        <v>371</v>
      </c>
      <c r="D95" s="26">
        <v>44270</v>
      </c>
      <c r="E95" s="25">
        <v>4</v>
      </c>
      <c r="F95" s="25">
        <v>4</v>
      </c>
      <c r="G95" s="24"/>
      <c r="H95" s="25"/>
      <c r="I95" s="31"/>
      <c r="J95" s="52"/>
      <c r="K95" s="24"/>
      <c r="L95" s="24"/>
      <c r="M95" s="25"/>
      <c r="N95" s="49"/>
      <c r="O95" s="50"/>
      <c r="P95" s="4"/>
    </row>
    <row r="96" spans="1:16" ht="36.75" customHeight="1" x14ac:dyDescent="0.3">
      <c r="A96" s="41" t="s">
        <v>230</v>
      </c>
      <c r="B96" s="78" t="s">
        <v>69</v>
      </c>
      <c r="C96" s="30" t="s">
        <v>371</v>
      </c>
      <c r="D96" s="30">
        <v>44271</v>
      </c>
      <c r="E96" s="29">
        <v>40</v>
      </c>
      <c r="F96" s="29">
        <v>40</v>
      </c>
      <c r="G96" s="67"/>
      <c r="H96" s="25"/>
      <c r="I96" s="31"/>
      <c r="J96" s="52"/>
      <c r="K96" s="24"/>
      <c r="L96" s="24"/>
      <c r="M96" s="25"/>
      <c r="N96" s="49"/>
      <c r="O96" s="50"/>
      <c r="P96" s="4"/>
    </row>
    <row r="97" spans="1:16" ht="43.5" customHeight="1" x14ac:dyDescent="0.3">
      <c r="A97" s="52" t="s">
        <v>231</v>
      </c>
      <c r="B97" s="17" t="s">
        <v>69</v>
      </c>
      <c r="C97" s="27" t="s">
        <v>222</v>
      </c>
      <c r="D97" s="26" t="s">
        <v>374</v>
      </c>
      <c r="E97" s="25">
        <v>2</v>
      </c>
      <c r="F97" s="25">
        <v>2</v>
      </c>
      <c r="G97" s="24"/>
      <c r="H97" s="25"/>
      <c r="I97" s="31"/>
      <c r="J97" s="52"/>
      <c r="K97" s="24"/>
      <c r="L97" s="24"/>
      <c r="M97" s="25"/>
      <c r="N97" s="49"/>
      <c r="O97" s="50"/>
      <c r="P97" s="4"/>
    </row>
    <row r="98" spans="1:16" ht="35.25" customHeight="1" x14ac:dyDescent="0.3">
      <c r="A98" s="52" t="s">
        <v>225</v>
      </c>
      <c r="B98" s="17" t="s">
        <v>69</v>
      </c>
      <c r="C98" s="26" t="s">
        <v>186</v>
      </c>
      <c r="D98" s="26">
        <v>44291</v>
      </c>
      <c r="E98" s="25">
        <v>12</v>
      </c>
      <c r="F98" s="25">
        <v>12</v>
      </c>
      <c r="G98" s="99" t="s">
        <v>191</v>
      </c>
      <c r="H98" s="25"/>
      <c r="I98" s="31"/>
      <c r="J98" s="52"/>
      <c r="K98" s="24"/>
      <c r="L98" s="24"/>
      <c r="M98" s="25"/>
      <c r="N98" s="49"/>
      <c r="O98" s="50"/>
      <c r="P98" s="4"/>
    </row>
    <row r="99" spans="1:16" ht="27.75" customHeight="1" x14ac:dyDescent="0.3">
      <c r="A99" s="52" t="s">
        <v>192</v>
      </c>
      <c r="B99" s="17" t="s">
        <v>69</v>
      </c>
      <c r="C99" s="26" t="s">
        <v>186</v>
      </c>
      <c r="D99" s="26">
        <v>44293</v>
      </c>
      <c r="E99" s="25">
        <v>24</v>
      </c>
      <c r="F99" s="25">
        <v>23</v>
      </c>
      <c r="G99" s="91"/>
      <c r="H99" s="25"/>
      <c r="I99" s="31"/>
      <c r="J99" s="52"/>
      <c r="K99" s="24"/>
      <c r="L99" s="24"/>
      <c r="M99" s="25"/>
      <c r="N99" s="49"/>
      <c r="O99" s="50"/>
      <c r="P99" s="4"/>
    </row>
    <row r="100" spans="1:16" ht="34.5" customHeight="1" x14ac:dyDescent="0.3">
      <c r="A100" s="52" t="s">
        <v>232</v>
      </c>
      <c r="B100" s="17" t="s">
        <v>69</v>
      </c>
      <c r="C100" s="26" t="s">
        <v>109</v>
      </c>
      <c r="D100" s="26">
        <v>44299</v>
      </c>
      <c r="E100" s="25">
        <v>50</v>
      </c>
      <c r="F100" s="25">
        <v>44</v>
      </c>
      <c r="G100" s="24" t="s">
        <v>233</v>
      </c>
      <c r="H100" s="25"/>
      <c r="I100" s="31"/>
      <c r="J100" s="52"/>
      <c r="K100" s="24"/>
      <c r="L100" s="24"/>
      <c r="M100" s="25"/>
      <c r="N100" s="49"/>
      <c r="O100" s="50"/>
      <c r="P100" s="4"/>
    </row>
    <row r="101" spans="1:16" ht="42.75" customHeight="1" x14ac:dyDescent="0.3">
      <c r="A101" s="41" t="s">
        <v>234</v>
      </c>
      <c r="B101" s="17" t="s">
        <v>69</v>
      </c>
      <c r="C101" s="26" t="s">
        <v>109</v>
      </c>
      <c r="D101" s="26">
        <v>44300</v>
      </c>
      <c r="E101" s="25">
        <v>15</v>
      </c>
      <c r="F101" s="25">
        <v>15</v>
      </c>
      <c r="G101" s="24"/>
      <c r="H101" s="25"/>
      <c r="I101" s="31"/>
      <c r="J101" s="52"/>
      <c r="K101" s="24"/>
      <c r="L101" s="24"/>
      <c r="M101" s="25"/>
      <c r="N101" s="49"/>
      <c r="O101" s="50"/>
      <c r="P101" s="4"/>
    </row>
    <row r="102" spans="1:16" ht="38.25" customHeight="1" x14ac:dyDescent="0.3">
      <c r="A102" s="52" t="s">
        <v>193</v>
      </c>
      <c r="B102" s="17" t="s">
        <v>69</v>
      </c>
      <c r="C102" s="26" t="s">
        <v>109</v>
      </c>
      <c r="D102" s="26">
        <v>44300</v>
      </c>
      <c r="E102" s="25">
        <v>25</v>
      </c>
      <c r="F102" s="25">
        <v>23</v>
      </c>
      <c r="G102" s="24" t="s">
        <v>194</v>
      </c>
      <c r="H102" s="25"/>
      <c r="I102" s="31"/>
      <c r="J102" s="52"/>
      <c r="K102" s="24"/>
      <c r="L102" s="24"/>
      <c r="M102" s="25"/>
      <c r="N102" s="49"/>
      <c r="O102" s="50"/>
      <c r="P102" s="4"/>
    </row>
    <row r="103" spans="1:16" ht="34.5" customHeight="1" x14ac:dyDescent="0.3">
      <c r="A103" s="52" t="s">
        <v>196</v>
      </c>
      <c r="B103" s="17" t="s">
        <v>69</v>
      </c>
      <c r="C103" s="26" t="s">
        <v>186</v>
      </c>
      <c r="D103" s="26">
        <v>44310</v>
      </c>
      <c r="E103" s="25">
        <v>125</v>
      </c>
      <c r="F103" s="25">
        <v>117</v>
      </c>
      <c r="G103" s="24" t="s">
        <v>107</v>
      </c>
      <c r="H103" s="25"/>
      <c r="I103" s="31"/>
      <c r="J103" s="52"/>
      <c r="K103" s="24"/>
      <c r="L103" s="24"/>
      <c r="M103" s="25"/>
      <c r="N103" s="49"/>
      <c r="O103" s="50"/>
      <c r="P103" s="4"/>
    </row>
    <row r="104" spans="1:16" ht="38.25" customHeight="1" x14ac:dyDescent="0.3">
      <c r="A104" s="52" t="s">
        <v>353</v>
      </c>
      <c r="B104" s="17" t="s">
        <v>69</v>
      </c>
      <c r="C104" s="26" t="s">
        <v>109</v>
      </c>
      <c r="D104" s="26">
        <v>44311</v>
      </c>
      <c r="E104" s="25">
        <f>50+50+40+8+9</f>
        <v>157</v>
      </c>
      <c r="F104" s="25">
        <f>40+50+40+8+9</f>
        <v>147</v>
      </c>
      <c r="G104" s="24" t="s">
        <v>283</v>
      </c>
      <c r="H104" s="25"/>
      <c r="I104" s="31"/>
      <c r="J104" s="52"/>
      <c r="K104" s="24"/>
      <c r="L104" s="24"/>
      <c r="M104" s="25"/>
      <c r="N104" s="49"/>
      <c r="O104" s="50"/>
      <c r="P104" s="4"/>
    </row>
    <row r="105" spans="1:16" ht="96.75" customHeight="1" x14ac:dyDescent="0.3">
      <c r="A105" s="11" t="s">
        <v>348</v>
      </c>
      <c r="B105" s="17" t="s">
        <v>69</v>
      </c>
      <c r="C105" s="26" t="s">
        <v>109</v>
      </c>
      <c r="D105" s="26">
        <v>44313</v>
      </c>
      <c r="E105" s="25">
        <v>26</v>
      </c>
      <c r="F105" s="25">
        <v>25</v>
      </c>
      <c r="G105" s="24" t="s">
        <v>284</v>
      </c>
      <c r="H105" s="25"/>
      <c r="I105" s="31"/>
      <c r="J105" s="52"/>
      <c r="K105" s="24"/>
      <c r="L105" s="24"/>
      <c r="M105" s="25"/>
      <c r="N105" s="49"/>
      <c r="O105" s="50"/>
      <c r="P105" s="4"/>
    </row>
    <row r="106" spans="1:16" ht="76.5" customHeight="1" x14ac:dyDescent="0.3">
      <c r="A106" s="52" t="s">
        <v>197</v>
      </c>
      <c r="B106" s="17" t="s">
        <v>69</v>
      </c>
      <c r="C106" s="27" t="s">
        <v>216</v>
      </c>
      <c r="D106" s="26">
        <v>44336</v>
      </c>
      <c r="E106" s="25">
        <v>200</v>
      </c>
      <c r="F106" s="25">
        <v>153</v>
      </c>
      <c r="G106" s="24" t="s">
        <v>285</v>
      </c>
      <c r="H106" s="25"/>
      <c r="I106" s="31"/>
      <c r="J106" s="52"/>
      <c r="K106" s="24"/>
      <c r="L106" s="24"/>
      <c r="M106" s="25"/>
      <c r="N106" s="49"/>
      <c r="O106" s="50"/>
      <c r="P106" s="4"/>
    </row>
    <row r="107" spans="1:16" ht="39.75" customHeight="1" x14ac:dyDescent="0.3">
      <c r="A107" s="52" t="s">
        <v>193</v>
      </c>
      <c r="B107" s="17" t="s">
        <v>69</v>
      </c>
      <c r="C107" s="27" t="s">
        <v>216</v>
      </c>
      <c r="D107" s="26">
        <v>44333</v>
      </c>
      <c r="E107" s="25">
        <v>25</v>
      </c>
      <c r="F107" s="25">
        <v>25</v>
      </c>
      <c r="G107" s="24" t="s">
        <v>194</v>
      </c>
      <c r="H107" s="25"/>
      <c r="I107" s="31"/>
      <c r="J107" s="52"/>
      <c r="K107" s="24"/>
      <c r="L107" s="24"/>
      <c r="M107" s="25"/>
      <c r="N107" s="49"/>
      <c r="O107" s="50"/>
      <c r="P107" s="4"/>
    </row>
    <row r="108" spans="1:16" ht="36" customHeight="1" x14ac:dyDescent="0.3">
      <c r="A108" s="52" t="s">
        <v>198</v>
      </c>
      <c r="B108" s="17" t="s">
        <v>69</v>
      </c>
      <c r="C108" s="26" t="s">
        <v>214</v>
      </c>
      <c r="D108" s="26" t="s">
        <v>214</v>
      </c>
      <c r="E108" s="25">
        <v>15</v>
      </c>
      <c r="F108" s="25">
        <v>15</v>
      </c>
      <c r="G108" s="24"/>
      <c r="H108" s="25"/>
      <c r="I108" s="31"/>
      <c r="J108" s="52"/>
      <c r="K108" s="24"/>
      <c r="L108" s="24"/>
      <c r="M108" s="25"/>
      <c r="N108" s="49"/>
      <c r="O108" s="50"/>
      <c r="P108" s="4"/>
    </row>
    <row r="109" spans="1:16" ht="42" customHeight="1" x14ac:dyDescent="0.3">
      <c r="A109" s="41" t="s">
        <v>199</v>
      </c>
      <c r="B109" s="17" t="s">
        <v>69</v>
      </c>
      <c r="C109" s="26" t="s">
        <v>214</v>
      </c>
      <c r="D109" s="26" t="s">
        <v>214</v>
      </c>
      <c r="E109" s="25">
        <v>15</v>
      </c>
      <c r="F109" s="25">
        <v>15</v>
      </c>
      <c r="G109" s="24"/>
      <c r="H109" s="25"/>
      <c r="I109" s="31"/>
      <c r="J109" s="52"/>
      <c r="K109" s="24"/>
      <c r="L109" s="24"/>
      <c r="M109" s="25"/>
      <c r="N109" s="49"/>
      <c r="O109" s="50"/>
      <c r="P109" s="4"/>
    </row>
    <row r="110" spans="1:16" ht="43.5" customHeight="1" x14ac:dyDescent="0.3">
      <c r="A110" s="52" t="s">
        <v>200</v>
      </c>
      <c r="B110" s="17" t="s">
        <v>69</v>
      </c>
      <c r="C110" s="26" t="s">
        <v>214</v>
      </c>
      <c r="D110" s="26" t="s">
        <v>214</v>
      </c>
      <c r="E110" s="25">
        <v>13</v>
      </c>
      <c r="F110" s="25">
        <v>13</v>
      </c>
      <c r="G110" s="24"/>
      <c r="H110" s="25"/>
      <c r="I110" s="31"/>
      <c r="J110" s="52"/>
      <c r="K110" s="24"/>
      <c r="L110" s="24"/>
      <c r="M110" s="25"/>
      <c r="N110" s="49"/>
      <c r="O110" s="50"/>
      <c r="P110" s="4"/>
    </row>
    <row r="111" spans="1:16" ht="42.75" customHeight="1" x14ac:dyDescent="0.3">
      <c r="A111" s="52" t="s">
        <v>201</v>
      </c>
      <c r="B111" s="17" t="s">
        <v>69</v>
      </c>
      <c r="C111" s="26" t="s">
        <v>214</v>
      </c>
      <c r="D111" s="26" t="s">
        <v>214</v>
      </c>
      <c r="E111" s="25">
        <v>15</v>
      </c>
      <c r="F111" s="25">
        <v>15</v>
      </c>
      <c r="G111" s="24"/>
      <c r="H111" s="25"/>
      <c r="I111" s="31"/>
      <c r="J111" s="52"/>
      <c r="K111" s="24"/>
      <c r="L111" s="24"/>
      <c r="M111" s="25"/>
      <c r="N111" s="49"/>
      <c r="O111" s="50"/>
      <c r="P111" s="4"/>
    </row>
    <row r="112" spans="1:16" ht="37.5" customHeight="1" x14ac:dyDescent="0.3">
      <c r="A112" s="52" t="s">
        <v>195</v>
      </c>
      <c r="B112" s="17" t="s">
        <v>69</v>
      </c>
      <c r="C112" s="26" t="s">
        <v>202</v>
      </c>
      <c r="D112" s="26" t="s">
        <v>351</v>
      </c>
      <c r="E112" s="25">
        <f>50+50</f>
        <v>100</v>
      </c>
      <c r="F112" s="25">
        <f>47+32</f>
        <v>79</v>
      </c>
      <c r="G112" s="24"/>
      <c r="H112" s="25"/>
      <c r="I112" s="31"/>
      <c r="J112" s="52"/>
      <c r="K112" s="24"/>
      <c r="L112" s="24"/>
      <c r="M112" s="25"/>
      <c r="N112" s="49"/>
      <c r="O112" s="50"/>
      <c r="P112" s="4"/>
    </row>
    <row r="113" spans="1:16" ht="40.5" customHeight="1" x14ac:dyDescent="0.3">
      <c r="A113" s="41" t="s">
        <v>203</v>
      </c>
      <c r="B113" s="78" t="s">
        <v>69</v>
      </c>
      <c r="C113" s="65" t="s">
        <v>217</v>
      </c>
      <c r="D113" s="30">
        <v>44452</v>
      </c>
      <c r="E113" s="29">
        <v>25</v>
      </c>
      <c r="F113" s="29">
        <v>24</v>
      </c>
      <c r="G113" s="24"/>
      <c r="H113" s="25"/>
      <c r="I113" s="31"/>
      <c r="J113" s="52"/>
      <c r="K113" s="24"/>
      <c r="L113" s="24"/>
      <c r="M113" s="25"/>
      <c r="N113" s="49"/>
      <c r="O113" s="50"/>
      <c r="P113" s="4"/>
    </row>
    <row r="114" spans="1:16" ht="34.5" customHeight="1" x14ac:dyDescent="0.3">
      <c r="A114" s="41" t="s">
        <v>204</v>
      </c>
      <c r="B114" s="40"/>
      <c r="C114" s="65" t="s">
        <v>217</v>
      </c>
      <c r="D114" s="30" t="s">
        <v>350</v>
      </c>
      <c r="E114" s="29">
        <v>2</v>
      </c>
      <c r="F114" s="29">
        <v>2</v>
      </c>
      <c r="G114" s="24" t="s">
        <v>205</v>
      </c>
      <c r="H114" s="25"/>
      <c r="I114" s="31"/>
      <c r="J114" s="52"/>
      <c r="K114" s="24"/>
      <c r="L114" s="24"/>
      <c r="M114" s="25"/>
      <c r="N114" s="49"/>
      <c r="O114" s="50"/>
      <c r="P114" s="4"/>
    </row>
    <row r="115" spans="1:16" ht="26.25" customHeight="1" x14ac:dyDescent="0.3">
      <c r="A115" s="41" t="s">
        <v>336</v>
      </c>
      <c r="B115" s="78" t="s">
        <v>69</v>
      </c>
      <c r="C115" s="65" t="s">
        <v>217</v>
      </c>
      <c r="D115" s="30">
        <v>44469</v>
      </c>
      <c r="E115" s="29">
        <v>1</v>
      </c>
      <c r="F115" s="29">
        <v>1</v>
      </c>
      <c r="G115" s="24" t="s">
        <v>206</v>
      </c>
      <c r="H115" s="25"/>
      <c r="I115" s="31"/>
      <c r="J115" s="52"/>
      <c r="K115" s="24"/>
      <c r="L115" s="24"/>
      <c r="M115" s="25"/>
      <c r="N115" s="49"/>
      <c r="O115" s="50"/>
      <c r="P115" s="4"/>
    </row>
    <row r="116" spans="1:16" ht="36" customHeight="1" x14ac:dyDescent="0.3">
      <c r="A116" s="41" t="s">
        <v>193</v>
      </c>
      <c r="B116" s="78" t="s">
        <v>69</v>
      </c>
      <c r="C116" s="65" t="s">
        <v>217</v>
      </c>
      <c r="D116" s="30">
        <v>44466</v>
      </c>
      <c r="E116" s="29">
        <v>25</v>
      </c>
      <c r="F116" s="29">
        <v>24</v>
      </c>
      <c r="G116" s="24" t="s">
        <v>263</v>
      </c>
      <c r="H116" s="25"/>
      <c r="I116" s="31"/>
      <c r="J116" s="52"/>
      <c r="K116" s="24"/>
      <c r="L116" s="24"/>
      <c r="M116" s="25"/>
      <c r="N116" s="49"/>
      <c r="O116" s="50"/>
      <c r="P116" s="4"/>
    </row>
    <row r="117" spans="1:16" ht="37.5" customHeight="1" x14ac:dyDescent="0.3">
      <c r="A117" s="41" t="s">
        <v>207</v>
      </c>
      <c r="B117" s="78" t="s">
        <v>69</v>
      </c>
      <c r="C117" s="65" t="s">
        <v>218</v>
      </c>
      <c r="D117" s="30">
        <v>44494</v>
      </c>
      <c r="E117" s="29">
        <v>25</v>
      </c>
      <c r="F117" s="29">
        <v>24</v>
      </c>
      <c r="G117" s="24"/>
      <c r="H117" s="25"/>
      <c r="I117" s="31"/>
      <c r="J117" s="52"/>
      <c r="K117" s="24"/>
      <c r="L117" s="24"/>
      <c r="M117" s="25"/>
      <c r="N117" s="49"/>
      <c r="O117" s="50"/>
      <c r="P117" s="4"/>
    </row>
    <row r="118" spans="1:16" ht="38.25" customHeight="1" x14ac:dyDescent="0.3">
      <c r="A118" s="52" t="s">
        <v>208</v>
      </c>
      <c r="B118" s="51"/>
      <c r="C118" s="27" t="s">
        <v>218</v>
      </c>
      <c r="D118" s="26" t="s">
        <v>352</v>
      </c>
      <c r="E118" s="25">
        <v>1</v>
      </c>
      <c r="F118" s="25">
        <v>1</v>
      </c>
      <c r="G118" s="24" t="s">
        <v>209</v>
      </c>
      <c r="H118" s="25"/>
      <c r="I118" s="31"/>
      <c r="J118" s="52"/>
      <c r="K118" s="24"/>
      <c r="L118" s="24"/>
      <c r="M118" s="25"/>
      <c r="N118" s="49"/>
      <c r="O118" s="50"/>
      <c r="P118" s="4"/>
    </row>
    <row r="119" spans="1:16" ht="40.5" customHeight="1" x14ac:dyDescent="0.3">
      <c r="A119" s="52" t="s">
        <v>210</v>
      </c>
      <c r="B119" s="17" t="s">
        <v>69</v>
      </c>
      <c r="C119" s="27" t="s">
        <v>219</v>
      </c>
      <c r="D119" s="26">
        <v>44509</v>
      </c>
      <c r="E119" s="25">
        <v>50</v>
      </c>
      <c r="F119" s="25">
        <v>43</v>
      </c>
      <c r="G119" s="24" t="s">
        <v>211</v>
      </c>
      <c r="H119" s="25"/>
      <c r="I119" s="31"/>
      <c r="J119" s="52"/>
      <c r="K119" s="24"/>
      <c r="L119" s="24"/>
      <c r="M119" s="25"/>
      <c r="N119" s="49"/>
      <c r="O119" s="50"/>
      <c r="P119" s="4"/>
    </row>
    <row r="120" spans="1:16" ht="26.25" customHeight="1" x14ac:dyDescent="0.3">
      <c r="A120" s="52" t="s">
        <v>235</v>
      </c>
      <c r="B120" s="17" t="s">
        <v>69</v>
      </c>
      <c r="C120" s="27" t="s">
        <v>219</v>
      </c>
      <c r="D120" s="26">
        <v>44526</v>
      </c>
      <c r="E120" s="25">
        <v>50</v>
      </c>
      <c r="F120" s="25">
        <v>47</v>
      </c>
      <c r="G120" s="24" t="s">
        <v>212</v>
      </c>
      <c r="H120" s="25"/>
      <c r="I120" s="31"/>
      <c r="J120" s="52"/>
      <c r="K120" s="24"/>
      <c r="L120" s="24"/>
      <c r="M120" s="25"/>
      <c r="N120" s="49"/>
      <c r="O120" s="50"/>
      <c r="P120" s="4"/>
    </row>
    <row r="121" spans="1:16" ht="21" customHeight="1" x14ac:dyDescent="0.3">
      <c r="A121" s="52" t="s">
        <v>400</v>
      </c>
      <c r="B121" s="17" t="s">
        <v>69</v>
      </c>
      <c r="C121" s="27" t="s">
        <v>219</v>
      </c>
      <c r="D121" s="26">
        <v>44523</v>
      </c>
      <c r="E121" s="25">
        <v>50</v>
      </c>
      <c r="F121" s="25">
        <v>43</v>
      </c>
      <c r="G121" s="24" t="s">
        <v>236</v>
      </c>
      <c r="H121" s="25"/>
      <c r="I121" s="31"/>
      <c r="J121" s="52"/>
      <c r="K121" s="24"/>
      <c r="L121" s="24"/>
      <c r="M121" s="25"/>
      <c r="N121" s="49"/>
      <c r="O121" s="50"/>
      <c r="P121" s="4"/>
    </row>
    <row r="122" spans="1:16" ht="60" customHeight="1" x14ac:dyDescent="0.3">
      <c r="A122" s="52" t="s">
        <v>264</v>
      </c>
      <c r="B122" s="17" t="s">
        <v>69</v>
      </c>
      <c r="C122" s="26" t="s">
        <v>220</v>
      </c>
      <c r="D122" s="26" t="s">
        <v>215</v>
      </c>
      <c r="E122" s="25">
        <v>50</v>
      </c>
      <c r="F122" s="25">
        <v>48</v>
      </c>
      <c r="G122" s="49"/>
      <c r="H122" s="25"/>
      <c r="I122" s="31"/>
      <c r="J122" s="52"/>
      <c r="K122" s="24"/>
      <c r="L122" s="24"/>
      <c r="M122" s="25"/>
      <c r="N122" s="49"/>
      <c r="O122" s="50"/>
      <c r="P122" s="4"/>
    </row>
    <row r="123" spans="1:16" ht="61.5" customHeight="1" x14ac:dyDescent="0.3">
      <c r="A123" s="52" t="s">
        <v>237</v>
      </c>
      <c r="B123" s="17" t="s">
        <v>69</v>
      </c>
      <c r="C123" s="27" t="s">
        <v>221</v>
      </c>
      <c r="D123" s="26" t="s">
        <v>375</v>
      </c>
      <c r="E123" s="25">
        <v>5</v>
      </c>
      <c r="F123" s="25">
        <v>4</v>
      </c>
      <c r="G123" s="24" t="s">
        <v>333</v>
      </c>
      <c r="H123" s="25"/>
      <c r="I123" s="31"/>
      <c r="J123" s="52"/>
      <c r="K123" s="24"/>
      <c r="L123" s="24"/>
      <c r="M123" s="25"/>
      <c r="N123" s="49"/>
      <c r="O123" s="50"/>
      <c r="P123" s="4"/>
    </row>
    <row r="124" spans="1:16" ht="40.5" customHeight="1" x14ac:dyDescent="0.3">
      <c r="A124" s="52" t="s">
        <v>238</v>
      </c>
      <c r="B124" s="17" t="s">
        <v>69</v>
      </c>
      <c r="C124" s="27" t="s">
        <v>221</v>
      </c>
      <c r="D124" s="26" t="s">
        <v>376</v>
      </c>
      <c r="E124" s="25">
        <v>3</v>
      </c>
      <c r="F124" s="25">
        <v>3</v>
      </c>
      <c r="G124" s="24" t="s">
        <v>213</v>
      </c>
      <c r="H124" s="25"/>
      <c r="I124" s="31"/>
      <c r="J124" s="52"/>
      <c r="K124" s="24"/>
      <c r="L124" s="24"/>
      <c r="M124" s="25"/>
      <c r="N124" s="49"/>
      <c r="O124" s="50"/>
      <c r="P124" s="4"/>
    </row>
    <row r="125" spans="1:16" ht="38.25" customHeight="1" x14ac:dyDescent="0.3">
      <c r="A125" s="52" t="s">
        <v>401</v>
      </c>
      <c r="B125" s="17" t="s">
        <v>69</v>
      </c>
      <c r="C125" s="27" t="s">
        <v>221</v>
      </c>
      <c r="D125" s="26">
        <v>44552</v>
      </c>
      <c r="E125" s="25">
        <v>25</v>
      </c>
      <c r="F125" s="25">
        <v>20</v>
      </c>
      <c r="G125" s="24" t="s">
        <v>239</v>
      </c>
      <c r="H125" s="25"/>
      <c r="I125" s="31"/>
      <c r="J125" s="52"/>
      <c r="K125" s="24"/>
      <c r="L125" s="24"/>
      <c r="M125" s="25"/>
      <c r="N125" s="49"/>
      <c r="O125" s="50"/>
      <c r="P125" s="4"/>
    </row>
    <row r="126" spans="1:16" ht="116.25" customHeight="1" thickBot="1" x14ac:dyDescent="0.35">
      <c r="A126" s="52" t="s">
        <v>102</v>
      </c>
      <c r="B126" s="17" t="s">
        <v>69</v>
      </c>
      <c r="C126" s="27"/>
      <c r="D126" s="26"/>
      <c r="E126" s="25"/>
      <c r="F126" s="25"/>
      <c r="G126" s="24"/>
      <c r="H126" s="25"/>
      <c r="I126" s="31"/>
      <c r="J126" s="52"/>
      <c r="K126" s="24"/>
      <c r="L126" s="24"/>
      <c r="M126" s="25">
        <v>70</v>
      </c>
      <c r="N126" s="49"/>
      <c r="O126" s="53" t="s">
        <v>297</v>
      </c>
      <c r="P126" s="4"/>
    </row>
    <row r="127" spans="1:16" ht="19.5" thickBot="1" x14ac:dyDescent="0.35">
      <c r="A127" s="85" t="s">
        <v>12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6"/>
    </row>
    <row r="128" spans="1:16" ht="45" customHeight="1" x14ac:dyDescent="0.3">
      <c r="A128" s="52" t="s">
        <v>111</v>
      </c>
      <c r="B128" s="51" t="s">
        <v>112</v>
      </c>
      <c r="C128" s="27" t="s">
        <v>58</v>
      </c>
      <c r="D128" s="26" t="s">
        <v>58</v>
      </c>
      <c r="E128" s="69">
        <v>2700</v>
      </c>
      <c r="F128" s="69">
        <v>2700</v>
      </c>
      <c r="G128" s="49"/>
      <c r="H128" s="25"/>
      <c r="I128" s="31"/>
      <c r="J128" s="52"/>
      <c r="K128" s="24"/>
      <c r="L128" s="24"/>
      <c r="M128" s="25"/>
      <c r="N128" s="49"/>
      <c r="O128" s="50"/>
    </row>
    <row r="129" spans="1:15" ht="39" customHeight="1" x14ac:dyDescent="0.3">
      <c r="A129" s="52" t="s">
        <v>113</v>
      </c>
      <c r="B129" s="51" t="s">
        <v>112</v>
      </c>
      <c r="C129" s="27" t="s">
        <v>58</v>
      </c>
      <c r="D129" s="26" t="s">
        <v>58</v>
      </c>
      <c r="E129" s="69">
        <v>2600</v>
      </c>
      <c r="F129" s="69">
        <v>2600</v>
      </c>
      <c r="G129" s="49"/>
      <c r="H129" s="25"/>
      <c r="I129" s="31"/>
      <c r="J129" s="52"/>
      <c r="K129" s="24"/>
      <c r="L129" s="24"/>
      <c r="M129" s="25"/>
      <c r="N129" s="49"/>
      <c r="O129" s="50"/>
    </row>
    <row r="130" spans="1:15" ht="75" customHeight="1" x14ac:dyDescent="0.3">
      <c r="A130" s="52" t="s">
        <v>114</v>
      </c>
      <c r="B130" s="51" t="s">
        <v>115</v>
      </c>
      <c r="C130" s="27" t="s">
        <v>58</v>
      </c>
      <c r="D130" s="26" t="s">
        <v>58</v>
      </c>
      <c r="E130" s="69">
        <v>90</v>
      </c>
      <c r="F130" s="69">
        <v>90</v>
      </c>
      <c r="G130" s="49"/>
      <c r="H130" s="25"/>
      <c r="I130" s="31"/>
      <c r="J130" s="52"/>
      <c r="K130" s="24"/>
      <c r="L130" s="24"/>
      <c r="M130" s="25"/>
      <c r="N130" s="49"/>
      <c r="O130" s="50"/>
    </row>
    <row r="131" spans="1:15" ht="57.75" customHeight="1" x14ac:dyDescent="0.3">
      <c r="A131" s="52" t="s">
        <v>116</v>
      </c>
      <c r="B131" s="51" t="s">
        <v>69</v>
      </c>
      <c r="C131" s="27" t="s">
        <v>58</v>
      </c>
      <c r="D131" s="26" t="s">
        <v>58</v>
      </c>
      <c r="E131" s="69">
        <v>35</v>
      </c>
      <c r="F131" s="69">
        <v>36</v>
      </c>
      <c r="G131" s="49"/>
      <c r="H131" s="25"/>
      <c r="I131" s="31"/>
      <c r="J131" s="52"/>
      <c r="K131" s="24"/>
      <c r="L131" s="24"/>
      <c r="M131" s="25"/>
      <c r="N131" s="49"/>
      <c r="O131" s="50"/>
    </row>
    <row r="132" spans="1:15" ht="42.75" customHeight="1" x14ac:dyDescent="0.3">
      <c r="A132" s="52" t="s">
        <v>243</v>
      </c>
      <c r="B132" s="51" t="s">
        <v>69</v>
      </c>
      <c r="C132" s="27" t="s">
        <v>244</v>
      </c>
      <c r="D132" s="27" t="s">
        <v>244</v>
      </c>
      <c r="E132" s="69">
        <v>320</v>
      </c>
      <c r="F132" s="69">
        <v>320</v>
      </c>
      <c r="G132" s="49"/>
      <c r="H132" s="25"/>
      <c r="I132" s="31"/>
      <c r="J132" s="52"/>
      <c r="K132" s="24"/>
      <c r="L132" s="24"/>
      <c r="M132" s="25"/>
      <c r="N132" s="49"/>
      <c r="O132" s="50"/>
    </row>
    <row r="133" spans="1:15" ht="24" customHeight="1" x14ac:dyDescent="0.3">
      <c r="A133" s="52" t="s">
        <v>117</v>
      </c>
      <c r="B133" s="51" t="s">
        <v>115</v>
      </c>
      <c r="C133" s="27" t="s">
        <v>244</v>
      </c>
      <c r="D133" s="27" t="s">
        <v>244</v>
      </c>
      <c r="E133" s="69">
        <v>24</v>
      </c>
      <c r="F133" s="69">
        <v>24</v>
      </c>
      <c r="G133" s="49"/>
      <c r="H133" s="25"/>
      <c r="I133" s="31"/>
      <c r="J133" s="52"/>
      <c r="K133" s="24"/>
      <c r="L133" s="24"/>
      <c r="M133" s="25"/>
      <c r="N133" s="49"/>
      <c r="O133" s="50"/>
    </row>
    <row r="134" spans="1:15" ht="45.75" customHeight="1" x14ac:dyDescent="0.3">
      <c r="A134" s="52" t="s">
        <v>118</v>
      </c>
      <c r="B134" s="51" t="s">
        <v>115</v>
      </c>
      <c r="C134" s="27" t="s">
        <v>58</v>
      </c>
      <c r="D134" s="26" t="s">
        <v>58</v>
      </c>
      <c r="E134" s="69">
        <v>1037</v>
      </c>
      <c r="F134" s="69">
        <v>1037</v>
      </c>
      <c r="G134" s="49"/>
      <c r="H134" s="25"/>
      <c r="I134" s="31"/>
      <c r="J134" s="52"/>
      <c r="K134" s="24"/>
      <c r="L134" s="24"/>
      <c r="M134" s="25"/>
      <c r="N134" s="49"/>
      <c r="O134" s="50"/>
    </row>
    <row r="135" spans="1:15" ht="28.5" customHeight="1" x14ac:dyDescent="0.3">
      <c r="A135" s="52" t="s">
        <v>119</v>
      </c>
      <c r="B135" s="51" t="s">
        <v>115</v>
      </c>
      <c r="C135" s="27" t="s">
        <v>58</v>
      </c>
      <c r="D135" s="26" t="s">
        <v>58</v>
      </c>
      <c r="E135" s="69">
        <v>92</v>
      </c>
      <c r="F135" s="69">
        <v>92</v>
      </c>
      <c r="G135" s="49"/>
      <c r="H135" s="25"/>
      <c r="I135" s="31"/>
      <c r="J135" s="52"/>
      <c r="K135" s="24"/>
      <c r="L135" s="24"/>
      <c r="M135" s="25"/>
      <c r="N135" s="49"/>
      <c r="O135" s="50"/>
    </row>
    <row r="136" spans="1:15" ht="57.75" customHeight="1" x14ac:dyDescent="0.3">
      <c r="A136" s="52" t="s">
        <v>120</v>
      </c>
      <c r="B136" s="51" t="s">
        <v>69</v>
      </c>
      <c r="C136" s="27" t="s">
        <v>216</v>
      </c>
      <c r="D136" s="27" t="s">
        <v>216</v>
      </c>
      <c r="E136" s="69">
        <v>17400</v>
      </c>
      <c r="F136" s="69">
        <v>17400</v>
      </c>
      <c r="G136" s="49"/>
      <c r="H136" s="25"/>
      <c r="I136" s="31"/>
      <c r="J136" s="52"/>
      <c r="K136" s="24"/>
      <c r="L136" s="24"/>
      <c r="M136" s="25"/>
      <c r="N136" s="49"/>
      <c r="O136" s="50"/>
    </row>
    <row r="137" spans="1:15" ht="76.5" customHeight="1" x14ac:dyDescent="0.3">
      <c r="A137" s="52" t="s">
        <v>121</v>
      </c>
      <c r="B137" s="51" t="s">
        <v>115</v>
      </c>
      <c r="C137" s="27" t="s">
        <v>58</v>
      </c>
      <c r="D137" s="26" t="s">
        <v>58</v>
      </c>
      <c r="E137" s="69">
        <v>17100</v>
      </c>
      <c r="F137" s="69">
        <v>17100</v>
      </c>
      <c r="G137" s="49"/>
      <c r="H137" s="25"/>
      <c r="I137" s="31"/>
      <c r="J137" s="52"/>
      <c r="K137" s="24"/>
      <c r="L137" s="24"/>
      <c r="M137" s="25"/>
      <c r="N137" s="49"/>
      <c r="O137" s="50"/>
    </row>
    <row r="138" spans="1:15" ht="41.25" customHeight="1" x14ac:dyDescent="0.3">
      <c r="A138" s="52" t="s">
        <v>122</v>
      </c>
      <c r="B138" s="51" t="s">
        <v>115</v>
      </c>
      <c r="C138" s="27" t="s">
        <v>58</v>
      </c>
      <c r="D138" s="26" t="s">
        <v>58</v>
      </c>
      <c r="E138" s="69">
        <v>900</v>
      </c>
      <c r="F138" s="69">
        <v>900</v>
      </c>
      <c r="G138" s="49"/>
      <c r="H138" s="25"/>
      <c r="I138" s="31"/>
      <c r="J138" s="52"/>
      <c r="K138" s="24"/>
      <c r="L138" s="24"/>
      <c r="M138" s="25"/>
      <c r="N138" s="49"/>
      <c r="O138" s="50"/>
    </row>
    <row r="139" spans="1:15" ht="42" customHeight="1" x14ac:dyDescent="0.3">
      <c r="A139" s="52" t="s">
        <v>123</v>
      </c>
      <c r="B139" s="51" t="s">
        <v>115</v>
      </c>
      <c r="C139" s="27" t="s">
        <v>58</v>
      </c>
      <c r="D139" s="26" t="s">
        <v>58</v>
      </c>
      <c r="E139" s="69">
        <v>260</v>
      </c>
      <c r="F139" s="69">
        <v>260</v>
      </c>
      <c r="G139" s="49"/>
      <c r="H139" s="25"/>
      <c r="I139" s="31"/>
      <c r="J139" s="52"/>
      <c r="K139" s="24"/>
      <c r="L139" s="24"/>
      <c r="M139" s="25"/>
      <c r="N139" s="49"/>
      <c r="O139" s="50"/>
    </row>
    <row r="140" spans="1:15" ht="61.5" customHeight="1" x14ac:dyDescent="0.3">
      <c r="A140" s="52" t="s">
        <v>124</v>
      </c>
      <c r="B140" s="51" t="s">
        <v>115</v>
      </c>
      <c r="C140" s="27" t="s">
        <v>58</v>
      </c>
      <c r="D140" s="26" t="s">
        <v>58</v>
      </c>
      <c r="E140" s="69">
        <v>8400</v>
      </c>
      <c r="F140" s="69">
        <v>8400</v>
      </c>
      <c r="G140" s="49"/>
      <c r="H140" s="25"/>
      <c r="I140" s="31"/>
      <c r="J140" s="52"/>
      <c r="K140" s="24"/>
      <c r="L140" s="24"/>
      <c r="M140" s="25"/>
      <c r="N140" s="49"/>
      <c r="O140" s="50"/>
    </row>
    <row r="141" spans="1:15" ht="24.75" customHeight="1" x14ac:dyDescent="0.3">
      <c r="A141" s="52" t="s">
        <v>125</v>
      </c>
      <c r="B141" s="51" t="s">
        <v>115</v>
      </c>
      <c r="C141" s="27" t="s">
        <v>58</v>
      </c>
      <c r="D141" s="26" t="s">
        <v>58</v>
      </c>
      <c r="E141" s="69">
        <v>280</v>
      </c>
      <c r="F141" s="69">
        <v>280</v>
      </c>
      <c r="G141" s="49"/>
      <c r="H141" s="25"/>
      <c r="I141" s="31"/>
      <c r="J141" s="52"/>
      <c r="K141" s="24"/>
      <c r="L141" s="24"/>
      <c r="M141" s="25"/>
      <c r="N141" s="49"/>
      <c r="O141" s="50"/>
    </row>
    <row r="142" spans="1:15" ht="39.75" customHeight="1" x14ac:dyDescent="0.3">
      <c r="A142" s="52" t="s">
        <v>126</v>
      </c>
      <c r="B142" s="51" t="s">
        <v>69</v>
      </c>
      <c r="C142" s="27" t="s">
        <v>58</v>
      </c>
      <c r="D142" s="26" t="s">
        <v>58</v>
      </c>
      <c r="E142" s="69">
        <v>2500</v>
      </c>
      <c r="F142" s="69">
        <v>2500</v>
      </c>
      <c r="G142" s="49"/>
      <c r="H142" s="25"/>
      <c r="I142" s="31"/>
      <c r="J142" s="52"/>
      <c r="K142" s="24"/>
      <c r="L142" s="24"/>
      <c r="M142" s="25"/>
      <c r="N142" s="49"/>
      <c r="O142" s="50"/>
    </row>
    <row r="143" spans="1:15" ht="41.25" customHeight="1" x14ac:dyDescent="0.3">
      <c r="A143" s="52" t="s">
        <v>127</v>
      </c>
      <c r="B143" s="51" t="s">
        <v>69</v>
      </c>
      <c r="C143" s="27" t="s">
        <v>58</v>
      </c>
      <c r="D143" s="26" t="s">
        <v>58</v>
      </c>
      <c r="E143" s="69">
        <v>1900</v>
      </c>
      <c r="F143" s="69">
        <v>1900</v>
      </c>
      <c r="G143" s="49"/>
      <c r="H143" s="25"/>
      <c r="I143" s="31"/>
      <c r="J143" s="52"/>
      <c r="K143" s="24"/>
      <c r="L143" s="24"/>
      <c r="M143" s="25"/>
      <c r="N143" s="49"/>
      <c r="O143" s="50"/>
    </row>
    <row r="144" spans="1:15" ht="60.75" customHeight="1" x14ac:dyDescent="0.3">
      <c r="A144" s="52" t="s">
        <v>128</v>
      </c>
      <c r="B144" s="51" t="s">
        <v>69</v>
      </c>
      <c r="C144" s="27" t="s">
        <v>58</v>
      </c>
      <c r="D144" s="26" t="s">
        <v>58</v>
      </c>
      <c r="E144" s="69">
        <v>1800</v>
      </c>
      <c r="F144" s="69">
        <v>1800</v>
      </c>
      <c r="G144" s="49"/>
      <c r="H144" s="25"/>
      <c r="I144" s="31"/>
      <c r="J144" s="52"/>
      <c r="K144" s="24"/>
      <c r="L144" s="24"/>
      <c r="M144" s="25"/>
      <c r="N144" s="49"/>
      <c r="O144" s="50"/>
    </row>
    <row r="145" spans="1:15" ht="62.25" customHeight="1" x14ac:dyDescent="0.3">
      <c r="A145" s="52" t="s">
        <v>135</v>
      </c>
      <c r="B145" s="51" t="s">
        <v>69</v>
      </c>
      <c r="C145" s="27" t="s">
        <v>58</v>
      </c>
      <c r="D145" s="26" t="s">
        <v>58</v>
      </c>
      <c r="E145" s="69">
        <v>940</v>
      </c>
      <c r="F145" s="69">
        <v>940</v>
      </c>
      <c r="G145" s="49"/>
      <c r="H145" s="25"/>
      <c r="I145" s="31"/>
      <c r="J145" s="52"/>
      <c r="K145" s="24"/>
      <c r="L145" s="24"/>
      <c r="M145" s="25"/>
      <c r="N145" s="49"/>
      <c r="O145" s="50"/>
    </row>
    <row r="146" spans="1:15" ht="39.75" customHeight="1" x14ac:dyDescent="0.3">
      <c r="A146" s="52" t="s">
        <v>129</v>
      </c>
      <c r="B146" s="51" t="s">
        <v>69</v>
      </c>
      <c r="C146" s="27" t="s">
        <v>58</v>
      </c>
      <c r="D146" s="26" t="s">
        <v>58</v>
      </c>
      <c r="E146" s="69">
        <v>700</v>
      </c>
      <c r="F146" s="69">
        <v>700</v>
      </c>
      <c r="G146" s="49"/>
      <c r="H146" s="25"/>
      <c r="I146" s="31"/>
      <c r="J146" s="52"/>
      <c r="K146" s="24"/>
      <c r="L146" s="24"/>
      <c r="M146" s="25"/>
      <c r="N146" s="49"/>
      <c r="O146" s="50"/>
    </row>
    <row r="147" spans="1:15" ht="42.75" customHeight="1" x14ac:dyDescent="0.3">
      <c r="A147" s="52" t="s">
        <v>130</v>
      </c>
      <c r="B147" s="51" t="s">
        <v>115</v>
      </c>
      <c r="C147" s="27" t="s">
        <v>58</v>
      </c>
      <c r="D147" s="26" t="s">
        <v>58</v>
      </c>
      <c r="E147" s="69">
        <v>210</v>
      </c>
      <c r="F147" s="69">
        <v>210</v>
      </c>
      <c r="G147" s="49"/>
      <c r="H147" s="25"/>
      <c r="I147" s="31"/>
      <c r="J147" s="52"/>
      <c r="K147" s="24"/>
      <c r="L147" s="24"/>
      <c r="M147" s="25"/>
      <c r="N147" s="49"/>
      <c r="O147" s="50"/>
    </row>
    <row r="148" spans="1:15" ht="60.75" customHeight="1" x14ac:dyDescent="0.3">
      <c r="A148" s="52" t="s">
        <v>131</v>
      </c>
      <c r="B148" s="51" t="s">
        <v>115</v>
      </c>
      <c r="C148" s="27" t="s">
        <v>58</v>
      </c>
      <c r="D148" s="26" t="s">
        <v>58</v>
      </c>
      <c r="E148" s="69">
        <v>230</v>
      </c>
      <c r="F148" s="69">
        <v>230</v>
      </c>
      <c r="G148" s="49"/>
      <c r="H148" s="25"/>
      <c r="I148" s="31"/>
      <c r="J148" s="52"/>
      <c r="K148" s="24"/>
      <c r="L148" s="24"/>
      <c r="M148" s="25"/>
      <c r="N148" s="49"/>
      <c r="O148" s="50"/>
    </row>
    <row r="149" spans="1:15" x14ac:dyDescent="0.3">
      <c r="A149" s="52" t="s">
        <v>132</v>
      </c>
      <c r="B149" s="51" t="s">
        <v>69</v>
      </c>
      <c r="C149" s="27" t="s">
        <v>216</v>
      </c>
      <c r="D149" s="27" t="s">
        <v>216</v>
      </c>
      <c r="E149" s="69">
        <v>20</v>
      </c>
      <c r="F149" s="69">
        <v>20</v>
      </c>
      <c r="G149" s="49"/>
      <c r="H149" s="25"/>
      <c r="I149" s="31"/>
      <c r="J149" s="52"/>
      <c r="K149" s="24"/>
      <c r="L149" s="24"/>
      <c r="M149" s="25"/>
      <c r="N149" s="49"/>
      <c r="O149" s="50"/>
    </row>
    <row r="150" spans="1:15" ht="27.75" customHeight="1" x14ac:dyDescent="0.3">
      <c r="A150" s="52" t="s">
        <v>133</v>
      </c>
      <c r="B150" s="51" t="s">
        <v>69</v>
      </c>
      <c r="C150" s="27" t="s">
        <v>58</v>
      </c>
      <c r="D150" s="26" t="s">
        <v>58</v>
      </c>
      <c r="E150" s="69">
        <v>24</v>
      </c>
      <c r="F150" s="69">
        <v>24</v>
      </c>
      <c r="G150" s="49"/>
      <c r="H150" s="25"/>
      <c r="I150" s="31"/>
      <c r="J150" s="52"/>
      <c r="K150" s="24"/>
      <c r="L150" s="24"/>
      <c r="M150" s="25"/>
      <c r="N150" s="49"/>
      <c r="O150" s="50"/>
    </row>
    <row r="151" spans="1:15" ht="76.5" customHeight="1" thickBot="1" x14ac:dyDescent="0.35">
      <c r="A151" s="52" t="s">
        <v>134</v>
      </c>
      <c r="B151" s="51" t="s">
        <v>69</v>
      </c>
      <c r="C151" s="27" t="s">
        <v>58</v>
      </c>
      <c r="D151" s="26" t="s">
        <v>58</v>
      </c>
      <c r="E151" s="69">
        <v>34</v>
      </c>
      <c r="F151" s="69">
        <v>34</v>
      </c>
      <c r="G151" s="49"/>
      <c r="H151" s="25"/>
      <c r="I151" s="31"/>
      <c r="J151" s="52"/>
      <c r="K151" s="24"/>
      <c r="L151" s="24"/>
      <c r="M151" s="25"/>
      <c r="N151" s="49"/>
      <c r="O151" s="50"/>
    </row>
    <row r="152" spans="1:15" ht="19.5" thickBot="1" x14ac:dyDescent="0.35">
      <c r="A152" s="85" t="s">
        <v>11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6"/>
    </row>
    <row r="153" spans="1:15" ht="56.25" customHeight="1" x14ac:dyDescent="0.3">
      <c r="A153" s="24" t="s">
        <v>287</v>
      </c>
      <c r="B153" s="51"/>
      <c r="C153" s="54" t="s">
        <v>161</v>
      </c>
      <c r="D153" s="54" t="s">
        <v>161</v>
      </c>
      <c r="E153" s="25">
        <v>10</v>
      </c>
      <c r="F153" s="25">
        <v>11</v>
      </c>
      <c r="G153" s="49"/>
      <c r="H153" s="24"/>
      <c r="I153" s="24"/>
      <c r="J153" s="52"/>
      <c r="K153" s="24"/>
      <c r="L153" s="24"/>
      <c r="M153" s="24"/>
      <c r="N153" s="49"/>
      <c r="O153" s="50"/>
    </row>
    <row r="154" spans="1:15" ht="42" customHeight="1" x14ac:dyDescent="0.3">
      <c r="A154" s="24" t="s">
        <v>358</v>
      </c>
      <c r="B154" s="51"/>
      <c r="C154" s="54" t="s">
        <v>390</v>
      </c>
      <c r="D154" s="54" t="s">
        <v>390</v>
      </c>
      <c r="E154" s="25">
        <f>15+15+15</f>
        <v>45</v>
      </c>
      <c r="F154" s="25">
        <f>16+17+15</f>
        <v>48</v>
      </c>
      <c r="G154" s="49"/>
      <c r="H154" s="24"/>
      <c r="I154" s="24"/>
      <c r="J154" s="52"/>
      <c r="K154" s="24"/>
      <c r="L154" s="24"/>
      <c r="M154" s="24"/>
      <c r="N154" s="49"/>
      <c r="O154" s="50"/>
    </row>
    <row r="155" spans="1:15" ht="27" customHeight="1" x14ac:dyDescent="0.3">
      <c r="A155" s="24" t="s">
        <v>359</v>
      </c>
      <c r="B155" s="51"/>
      <c r="C155" s="54" t="s">
        <v>377</v>
      </c>
      <c r="D155" s="54" t="s">
        <v>377</v>
      </c>
      <c r="E155" s="25">
        <f>40+30</f>
        <v>70</v>
      </c>
      <c r="F155" s="25">
        <f>43+33</f>
        <v>76</v>
      </c>
      <c r="G155" s="52" t="s">
        <v>361</v>
      </c>
      <c r="H155" s="24"/>
      <c r="I155" s="24"/>
      <c r="J155" s="52"/>
      <c r="K155" s="24"/>
      <c r="L155" s="24"/>
      <c r="M155" s="24"/>
      <c r="N155" s="49"/>
      <c r="O155" s="50"/>
    </row>
    <row r="156" spans="1:15" ht="23.25" customHeight="1" x14ac:dyDescent="0.3">
      <c r="A156" s="24" t="s">
        <v>357</v>
      </c>
      <c r="B156" s="51"/>
      <c r="C156" s="26">
        <v>44328</v>
      </c>
      <c r="D156" s="26">
        <v>44328</v>
      </c>
      <c r="E156" s="25">
        <v>20</v>
      </c>
      <c r="F156" s="25">
        <v>21</v>
      </c>
      <c r="G156" s="52" t="s">
        <v>355</v>
      </c>
      <c r="H156" s="24"/>
      <c r="I156" s="24"/>
      <c r="J156" s="52"/>
      <c r="K156" s="24"/>
      <c r="L156" s="24"/>
      <c r="M156" s="24"/>
      <c r="N156" s="49"/>
      <c r="O156" s="50"/>
    </row>
    <row r="157" spans="1:15" ht="72" customHeight="1" x14ac:dyDescent="0.3">
      <c r="A157" s="24" t="s">
        <v>162</v>
      </c>
      <c r="B157" s="51"/>
      <c r="C157" s="54" t="s">
        <v>286</v>
      </c>
      <c r="D157" s="54" t="s">
        <v>286</v>
      </c>
      <c r="E157" s="25">
        <v>428</v>
      </c>
      <c r="F157" s="25">
        <v>428</v>
      </c>
      <c r="G157" s="49"/>
      <c r="H157" s="24"/>
      <c r="I157" s="24"/>
      <c r="J157" s="52"/>
      <c r="K157" s="24"/>
      <c r="L157" s="24"/>
      <c r="M157" s="24"/>
      <c r="N157" s="49"/>
      <c r="O157" s="50"/>
    </row>
    <row r="158" spans="1:15" ht="24.75" customHeight="1" x14ac:dyDescent="0.3">
      <c r="A158" s="24" t="s">
        <v>360</v>
      </c>
      <c r="B158" s="51"/>
      <c r="C158" s="26">
        <v>44525</v>
      </c>
      <c r="D158" s="26">
        <v>44525</v>
      </c>
      <c r="E158" s="25">
        <v>10</v>
      </c>
      <c r="F158" s="25">
        <v>8</v>
      </c>
      <c r="G158" s="52" t="s">
        <v>356</v>
      </c>
      <c r="H158" s="24"/>
      <c r="I158" s="24"/>
      <c r="J158" s="52"/>
      <c r="K158" s="24"/>
      <c r="L158" s="24"/>
      <c r="M158" s="24"/>
      <c r="N158" s="49"/>
      <c r="O158" s="50"/>
    </row>
    <row r="159" spans="1:15" ht="21.75" customHeight="1" thickBot="1" x14ac:dyDescent="0.35">
      <c r="A159" s="28" t="s">
        <v>365</v>
      </c>
      <c r="B159" s="51"/>
      <c r="C159" s="54"/>
      <c r="D159" s="54"/>
      <c r="E159" s="25"/>
      <c r="F159" s="25"/>
      <c r="G159" s="49"/>
      <c r="H159" s="24"/>
      <c r="I159" s="24">
        <v>25</v>
      </c>
      <c r="J159" s="52"/>
      <c r="K159" s="24"/>
      <c r="L159" s="24"/>
      <c r="M159" s="24">
        <v>14</v>
      </c>
      <c r="N159" s="49"/>
      <c r="O159" s="50"/>
    </row>
    <row r="160" spans="1:15" ht="19.5" thickBot="1" x14ac:dyDescent="0.35">
      <c r="A160" s="85" t="s">
        <v>158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6"/>
    </row>
    <row r="161" spans="1:1019" ht="24.75" customHeight="1" x14ac:dyDescent="0.3">
      <c r="A161" s="55" t="s">
        <v>25</v>
      </c>
      <c r="B161" s="56"/>
      <c r="C161" s="57" t="s">
        <v>252</v>
      </c>
      <c r="D161" s="57" t="s">
        <v>252</v>
      </c>
      <c r="E161" s="25">
        <v>10</v>
      </c>
      <c r="F161" s="25">
        <v>13</v>
      </c>
      <c r="G161" s="59"/>
      <c r="H161" s="59"/>
      <c r="I161" s="59"/>
      <c r="J161" s="77"/>
      <c r="K161" s="59"/>
      <c r="L161" s="58"/>
      <c r="M161" s="58"/>
      <c r="N161" s="59"/>
      <c r="O161" s="58"/>
    </row>
    <row r="162" spans="1:1019" ht="21" customHeight="1" x14ac:dyDescent="0.3">
      <c r="A162" s="55" t="s">
        <v>25</v>
      </c>
      <c r="B162" s="56"/>
      <c r="C162" s="58" t="s">
        <v>253</v>
      </c>
      <c r="D162" s="58" t="s">
        <v>253</v>
      </c>
      <c r="E162" s="25">
        <v>30</v>
      </c>
      <c r="F162" s="25">
        <v>46</v>
      </c>
      <c r="G162" s="25"/>
      <c r="H162" s="25"/>
      <c r="I162" s="25"/>
      <c r="J162" s="51"/>
      <c r="K162" s="25"/>
      <c r="L162" s="25"/>
      <c r="M162" s="25"/>
      <c r="N162" s="25"/>
      <c r="O162" s="25"/>
    </row>
    <row r="163" spans="1:1019" ht="27.75" customHeight="1" x14ac:dyDescent="0.3">
      <c r="A163" s="55" t="s">
        <v>26</v>
      </c>
      <c r="B163" s="56"/>
      <c r="C163" s="57" t="s">
        <v>252</v>
      </c>
      <c r="D163" s="57" t="s">
        <v>252</v>
      </c>
      <c r="E163" s="25">
        <v>15</v>
      </c>
      <c r="F163" s="25">
        <v>25</v>
      </c>
      <c r="G163" s="25"/>
      <c r="H163" s="25"/>
      <c r="I163" s="25"/>
      <c r="J163" s="51"/>
      <c r="K163" s="25"/>
      <c r="L163" s="25"/>
      <c r="M163" s="25"/>
      <c r="N163" s="25"/>
      <c r="O163" s="25"/>
    </row>
    <row r="164" spans="1:1019" ht="23.25" customHeight="1" x14ac:dyDescent="0.3">
      <c r="A164" s="55" t="s">
        <v>26</v>
      </c>
      <c r="B164" s="56"/>
      <c r="C164" s="58" t="s">
        <v>253</v>
      </c>
      <c r="D164" s="58" t="s">
        <v>253</v>
      </c>
      <c r="E164" s="25">
        <v>20</v>
      </c>
      <c r="F164" s="25">
        <v>27</v>
      </c>
      <c r="G164" s="25"/>
      <c r="H164" s="25"/>
      <c r="I164" s="25"/>
      <c r="J164" s="51"/>
      <c r="K164" s="25"/>
      <c r="L164" s="25"/>
      <c r="M164" s="25"/>
      <c r="N164" s="25"/>
      <c r="O164" s="25"/>
    </row>
    <row r="165" spans="1:1019" ht="42.75" customHeight="1" x14ac:dyDescent="0.3">
      <c r="A165" s="55" t="s">
        <v>27</v>
      </c>
      <c r="B165" s="56"/>
      <c r="C165" s="57" t="s">
        <v>252</v>
      </c>
      <c r="D165" s="57" t="s">
        <v>252</v>
      </c>
      <c r="E165" s="25">
        <v>15</v>
      </c>
      <c r="F165" s="25">
        <v>20</v>
      </c>
      <c r="G165" s="25"/>
      <c r="H165" s="25"/>
      <c r="I165" s="25"/>
      <c r="J165" s="51"/>
      <c r="K165" s="25"/>
      <c r="L165" s="25"/>
      <c r="M165" s="25"/>
      <c r="N165" s="25"/>
      <c r="O165" s="25"/>
      <c r="AME165"/>
    </row>
    <row r="166" spans="1:1019" ht="42" customHeight="1" x14ac:dyDescent="0.3">
      <c r="A166" s="55" t="s">
        <v>27</v>
      </c>
      <c r="B166" s="56"/>
      <c r="C166" s="58" t="s">
        <v>253</v>
      </c>
      <c r="D166" s="58" t="s">
        <v>253</v>
      </c>
      <c r="E166" s="25">
        <v>50</v>
      </c>
      <c r="F166" s="25">
        <v>77</v>
      </c>
      <c r="G166" s="25"/>
      <c r="H166" s="25"/>
      <c r="I166" s="25"/>
      <c r="J166" s="51"/>
      <c r="K166" s="25"/>
      <c r="L166" s="25"/>
      <c r="M166" s="25"/>
      <c r="N166" s="25"/>
      <c r="O166" s="25"/>
    </row>
    <row r="167" spans="1:1019" x14ac:dyDescent="0.3">
      <c r="A167" s="13" t="s">
        <v>240</v>
      </c>
      <c r="B167" s="25"/>
      <c r="C167" s="26">
        <v>44294</v>
      </c>
      <c r="D167" s="26">
        <v>44294</v>
      </c>
      <c r="E167" s="25">
        <v>100</v>
      </c>
      <c r="F167" s="25">
        <v>303</v>
      </c>
      <c r="G167" s="25"/>
      <c r="H167" s="25"/>
      <c r="I167" s="25"/>
      <c r="J167" s="51"/>
      <c r="K167" s="25"/>
      <c r="L167" s="25"/>
      <c r="M167" s="25"/>
      <c r="N167" s="25"/>
      <c r="O167" s="25"/>
    </row>
    <row r="168" spans="1:1019" x14ac:dyDescent="0.3">
      <c r="A168" s="13" t="s">
        <v>241</v>
      </c>
      <c r="B168" s="25"/>
      <c r="C168" s="57" t="s">
        <v>218</v>
      </c>
      <c r="D168" s="57" t="s">
        <v>218</v>
      </c>
      <c r="E168" s="25">
        <v>160</v>
      </c>
      <c r="F168" s="25">
        <v>215</v>
      </c>
      <c r="G168" s="25"/>
      <c r="H168" s="25"/>
      <c r="I168" s="25"/>
      <c r="J168" s="51"/>
      <c r="K168" s="25"/>
      <c r="L168" s="25"/>
      <c r="M168" s="25"/>
      <c r="N168" s="25"/>
      <c r="O168" s="25"/>
    </row>
    <row r="169" spans="1:1019" ht="22.5" customHeight="1" x14ac:dyDescent="0.3">
      <c r="A169" s="13" t="s">
        <v>251</v>
      </c>
      <c r="B169" s="25"/>
      <c r="C169" s="57" t="s">
        <v>252</v>
      </c>
      <c r="D169" s="60" t="s">
        <v>13</v>
      </c>
      <c r="E169" s="25"/>
      <c r="F169" s="25"/>
      <c r="G169" s="25"/>
      <c r="H169" s="25"/>
      <c r="I169" s="25"/>
      <c r="J169" s="51"/>
      <c r="K169" s="25"/>
      <c r="L169" s="25"/>
      <c r="M169" s="25"/>
      <c r="N169" s="24" t="s">
        <v>404</v>
      </c>
      <c r="O169" s="25"/>
    </row>
    <row r="170" spans="1:1019" ht="24" customHeight="1" x14ac:dyDescent="0.3">
      <c r="A170" s="13" t="s">
        <v>242</v>
      </c>
      <c r="B170" s="25"/>
      <c r="C170" s="49" t="s">
        <v>378</v>
      </c>
      <c r="D170" s="49" t="s">
        <v>378</v>
      </c>
      <c r="E170" s="25">
        <v>50</v>
      </c>
      <c r="F170" s="25">
        <v>122</v>
      </c>
      <c r="G170" s="25"/>
      <c r="H170" s="25"/>
      <c r="I170" s="25"/>
      <c r="J170" s="51"/>
      <c r="K170" s="25"/>
      <c r="L170" s="25"/>
      <c r="M170" s="25"/>
      <c r="N170" s="25"/>
      <c r="O170" s="25"/>
    </row>
    <row r="171" spans="1:1019" ht="24.75" customHeight="1" x14ac:dyDescent="0.3">
      <c r="A171" s="25" t="s">
        <v>14</v>
      </c>
      <c r="B171" s="25"/>
      <c r="C171" s="57" t="s">
        <v>216</v>
      </c>
      <c r="D171" s="58" t="s">
        <v>362</v>
      </c>
      <c r="E171" s="25">
        <v>20</v>
      </c>
      <c r="F171" s="25">
        <v>20</v>
      </c>
      <c r="G171" s="25"/>
      <c r="H171" s="25"/>
      <c r="I171" s="25"/>
      <c r="J171" s="51"/>
      <c r="K171" s="25"/>
      <c r="L171" s="25"/>
      <c r="M171" s="25"/>
      <c r="N171" s="25"/>
      <c r="O171" s="25"/>
    </row>
    <row r="172" spans="1:1019" ht="24" customHeight="1" thickBot="1" x14ac:dyDescent="0.35">
      <c r="A172" s="25" t="s">
        <v>14</v>
      </c>
      <c r="B172" s="25"/>
      <c r="C172" s="58" t="s">
        <v>253</v>
      </c>
      <c r="D172" s="58" t="s">
        <v>253</v>
      </c>
      <c r="E172" s="25">
        <v>20</v>
      </c>
      <c r="F172" s="25">
        <v>31</v>
      </c>
      <c r="G172" s="25"/>
      <c r="H172" s="25"/>
      <c r="I172" s="25"/>
      <c r="J172" s="51"/>
      <c r="K172" s="25"/>
      <c r="L172" s="25"/>
      <c r="M172" s="25"/>
      <c r="N172" s="25"/>
      <c r="O172" s="29" t="s">
        <v>160</v>
      </c>
    </row>
    <row r="173" spans="1:1019" ht="19.5" thickBot="1" x14ac:dyDescent="0.35">
      <c r="A173" s="100" t="s">
        <v>20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1"/>
    </row>
    <row r="174" spans="1:1019" ht="44.25" customHeight="1" x14ac:dyDescent="0.3">
      <c r="A174" s="13" t="s">
        <v>28</v>
      </c>
      <c r="B174" s="17" t="s">
        <v>69</v>
      </c>
      <c r="C174" s="14" t="s">
        <v>58</v>
      </c>
      <c r="D174" s="14" t="s">
        <v>299</v>
      </c>
      <c r="E174" s="10">
        <v>900</v>
      </c>
      <c r="F174" s="10">
        <v>950</v>
      </c>
      <c r="G174" s="22" t="s">
        <v>29</v>
      </c>
      <c r="H174" s="10"/>
      <c r="I174" s="10"/>
      <c r="J174" s="17"/>
      <c r="K174" s="12"/>
      <c r="L174" s="12"/>
      <c r="M174" s="12"/>
      <c r="N174" s="12"/>
      <c r="O174" s="11" t="s">
        <v>137</v>
      </c>
    </row>
    <row r="175" spans="1:1019" ht="101.25" customHeight="1" x14ac:dyDescent="0.3">
      <c r="A175" s="13" t="s">
        <v>30</v>
      </c>
      <c r="B175" s="17" t="s">
        <v>69</v>
      </c>
      <c r="C175" s="14" t="s">
        <v>391</v>
      </c>
      <c r="D175" s="14" t="s">
        <v>391</v>
      </c>
      <c r="E175" s="10">
        <v>100</v>
      </c>
      <c r="F175" s="10">
        <v>250</v>
      </c>
      <c r="G175" s="12"/>
      <c r="H175" s="10"/>
      <c r="I175" s="10"/>
      <c r="J175" s="17"/>
      <c r="K175" s="12"/>
      <c r="L175" s="12"/>
      <c r="M175" s="12"/>
      <c r="N175" s="12"/>
      <c r="O175" s="11" t="s">
        <v>137</v>
      </c>
    </row>
    <row r="176" spans="1:1019" ht="43.5" customHeight="1" x14ac:dyDescent="0.3">
      <c r="A176" s="13" t="s">
        <v>15</v>
      </c>
      <c r="B176" s="17" t="s">
        <v>69</v>
      </c>
      <c r="C176" s="26">
        <v>44307</v>
      </c>
      <c r="D176" s="26">
        <v>44307</v>
      </c>
      <c r="E176" s="10">
        <v>250</v>
      </c>
      <c r="F176" s="10">
        <v>273</v>
      </c>
      <c r="G176" s="22" t="s">
        <v>29</v>
      </c>
      <c r="H176" s="10"/>
      <c r="I176" s="10"/>
      <c r="J176" s="17"/>
      <c r="K176" s="12"/>
      <c r="L176" s="12"/>
      <c r="M176" s="12"/>
      <c r="N176" s="12"/>
      <c r="O176" s="11"/>
    </row>
    <row r="177" spans="1:15" ht="61.5" customHeight="1" x14ac:dyDescent="0.3">
      <c r="A177" s="13" t="s">
        <v>300</v>
      </c>
      <c r="B177" s="17" t="s">
        <v>69</v>
      </c>
      <c r="C177" s="14" t="s">
        <v>61</v>
      </c>
      <c r="D177" s="14" t="s">
        <v>61</v>
      </c>
      <c r="E177" s="10">
        <v>1</v>
      </c>
      <c r="F177" s="10">
        <v>1</v>
      </c>
      <c r="G177" s="10"/>
      <c r="H177" s="10"/>
      <c r="I177" s="10"/>
      <c r="J177" s="17"/>
      <c r="K177" s="12"/>
      <c r="L177" s="12"/>
      <c r="M177" s="12"/>
      <c r="N177" s="12"/>
      <c r="O177" s="11"/>
    </row>
    <row r="178" spans="1:15" ht="62.25" customHeight="1" x14ac:dyDescent="0.3">
      <c r="A178" s="13" t="s">
        <v>302</v>
      </c>
      <c r="B178" s="17" t="s">
        <v>69</v>
      </c>
      <c r="C178" s="20" t="s">
        <v>219</v>
      </c>
      <c r="D178" s="14" t="s">
        <v>293</v>
      </c>
      <c r="E178" s="10">
        <v>7</v>
      </c>
      <c r="F178" s="10">
        <v>7</v>
      </c>
      <c r="G178" s="10"/>
      <c r="H178" s="10"/>
      <c r="I178" s="10"/>
      <c r="J178" s="17"/>
      <c r="K178" s="12"/>
      <c r="L178" s="12"/>
      <c r="M178" s="12"/>
      <c r="N178" s="12"/>
      <c r="O178" s="11" t="s">
        <v>303</v>
      </c>
    </row>
    <row r="179" spans="1:15" ht="46.5" customHeight="1" x14ac:dyDescent="0.3">
      <c r="A179" s="13" t="s">
        <v>48</v>
      </c>
      <c r="B179" s="17" t="s">
        <v>69</v>
      </c>
      <c r="C179" s="20" t="s">
        <v>304</v>
      </c>
      <c r="D179" s="20" t="s">
        <v>392</v>
      </c>
      <c r="E179" s="10">
        <f>1+7</f>
        <v>8</v>
      </c>
      <c r="F179" s="10">
        <f>1+7</f>
        <v>8</v>
      </c>
      <c r="G179" s="10"/>
      <c r="H179" s="10"/>
      <c r="I179" s="10"/>
      <c r="J179" s="17"/>
      <c r="K179" s="12"/>
      <c r="L179" s="12"/>
      <c r="M179" s="12"/>
      <c r="N179" s="12"/>
      <c r="O179" s="11" t="s">
        <v>406</v>
      </c>
    </row>
    <row r="180" spans="1:15" ht="39" customHeight="1" x14ac:dyDescent="0.3">
      <c r="A180" s="13" t="s">
        <v>305</v>
      </c>
      <c r="B180" s="17" t="s">
        <v>69</v>
      </c>
      <c r="C180" s="20" t="s">
        <v>221</v>
      </c>
      <c r="D180" s="20" t="s">
        <v>221</v>
      </c>
      <c r="E180" s="10">
        <v>1</v>
      </c>
      <c r="F180" s="10">
        <v>1</v>
      </c>
      <c r="G180" s="10"/>
      <c r="H180" s="10"/>
      <c r="I180" s="10"/>
      <c r="J180" s="17"/>
      <c r="K180" s="12"/>
      <c r="L180" s="12"/>
      <c r="M180" s="12"/>
      <c r="N180" s="12"/>
      <c r="O180" s="11" t="s">
        <v>306</v>
      </c>
    </row>
    <row r="181" spans="1:15" ht="37.5" x14ac:dyDescent="0.3">
      <c r="A181" s="13" t="s">
        <v>49</v>
      </c>
      <c r="B181" s="17" t="s">
        <v>69</v>
      </c>
      <c r="C181" s="20" t="s">
        <v>244</v>
      </c>
      <c r="D181" s="20" t="s">
        <v>244</v>
      </c>
      <c r="E181" s="10">
        <v>59</v>
      </c>
      <c r="F181" s="10">
        <v>59</v>
      </c>
      <c r="G181" s="22" t="s">
        <v>31</v>
      </c>
      <c r="H181" s="23">
        <v>59</v>
      </c>
      <c r="I181" s="10"/>
      <c r="J181" s="17"/>
      <c r="K181" s="12"/>
      <c r="L181" s="12"/>
      <c r="M181" s="10"/>
      <c r="N181" s="12"/>
      <c r="O181" s="10"/>
    </row>
    <row r="182" spans="1:15" ht="39" customHeight="1" x14ac:dyDescent="0.3">
      <c r="A182" s="13" t="s">
        <v>301</v>
      </c>
      <c r="B182" s="17" t="s">
        <v>69</v>
      </c>
      <c r="C182" s="14" t="s">
        <v>62</v>
      </c>
      <c r="D182" s="14" t="s">
        <v>153</v>
      </c>
      <c r="E182" s="10">
        <v>42</v>
      </c>
      <c r="F182" s="10">
        <v>42</v>
      </c>
      <c r="G182" s="22" t="s">
        <v>31</v>
      </c>
      <c r="H182" s="10"/>
      <c r="I182" s="10"/>
      <c r="J182" s="71"/>
      <c r="K182" s="12"/>
      <c r="L182" s="12"/>
      <c r="M182" s="12"/>
      <c r="N182" s="12"/>
      <c r="O182" s="10"/>
    </row>
    <row r="183" spans="1:15" ht="34.5" customHeight="1" x14ac:dyDescent="0.3">
      <c r="A183" s="13" t="s">
        <v>32</v>
      </c>
      <c r="B183" s="17" t="s">
        <v>69</v>
      </c>
      <c r="C183" s="14" t="s">
        <v>286</v>
      </c>
      <c r="D183" s="14" t="s">
        <v>307</v>
      </c>
      <c r="E183" s="10">
        <v>10</v>
      </c>
      <c r="F183" s="10">
        <v>6</v>
      </c>
      <c r="G183" s="22" t="s">
        <v>33</v>
      </c>
      <c r="H183" s="10">
        <v>5</v>
      </c>
      <c r="I183" s="10"/>
      <c r="J183" s="17"/>
      <c r="K183" s="12"/>
      <c r="L183" s="12"/>
      <c r="M183" s="12"/>
      <c r="N183" s="12"/>
      <c r="O183" s="10"/>
    </row>
    <row r="184" spans="1:15" ht="36" customHeight="1" x14ac:dyDescent="0.3">
      <c r="A184" s="13" t="s">
        <v>67</v>
      </c>
      <c r="B184" s="17" t="s">
        <v>69</v>
      </c>
      <c r="C184" s="70">
        <v>44273</v>
      </c>
      <c r="D184" s="70">
        <v>44273</v>
      </c>
      <c r="E184" s="10">
        <v>150</v>
      </c>
      <c r="F184" s="10">
        <v>150</v>
      </c>
      <c r="G184" s="22" t="s">
        <v>34</v>
      </c>
      <c r="H184" s="10"/>
      <c r="I184" s="10"/>
      <c r="J184" s="17"/>
      <c r="K184" s="12"/>
      <c r="L184" s="12"/>
      <c r="M184" s="12"/>
      <c r="N184" s="12"/>
      <c r="O184" s="10"/>
    </row>
    <row r="185" spans="1:15" x14ac:dyDescent="0.3">
      <c r="A185" s="13" t="s">
        <v>398</v>
      </c>
      <c r="B185" s="17" t="s">
        <v>69</v>
      </c>
      <c r="C185" s="14" t="s">
        <v>62</v>
      </c>
      <c r="D185" s="14" t="s">
        <v>63</v>
      </c>
      <c r="E185" s="10">
        <v>61</v>
      </c>
      <c r="F185" s="10">
        <v>61</v>
      </c>
      <c r="G185" s="12"/>
      <c r="H185" s="10">
        <v>61</v>
      </c>
      <c r="I185" s="10"/>
      <c r="J185" s="17"/>
      <c r="K185" s="12"/>
      <c r="L185" s="12"/>
      <c r="M185" s="12"/>
      <c r="N185" s="12"/>
      <c r="O185" s="10"/>
    </row>
    <row r="186" spans="1:15" ht="43.5" customHeight="1" x14ac:dyDescent="0.3">
      <c r="A186" s="13" t="s">
        <v>310</v>
      </c>
      <c r="B186" s="17" t="s">
        <v>69</v>
      </c>
      <c r="C186" s="14" t="s">
        <v>293</v>
      </c>
      <c r="D186" s="14" t="s">
        <v>293</v>
      </c>
      <c r="E186" s="10">
        <v>50</v>
      </c>
      <c r="F186" s="10">
        <v>50</v>
      </c>
      <c r="G186" s="12"/>
      <c r="H186" s="10"/>
      <c r="I186" s="10"/>
      <c r="J186" s="17"/>
      <c r="K186" s="12"/>
      <c r="L186" s="12"/>
      <c r="M186" s="12"/>
      <c r="N186" s="12"/>
      <c r="O186" s="11" t="s">
        <v>311</v>
      </c>
    </row>
    <row r="187" spans="1:15" ht="40.5" customHeight="1" x14ac:dyDescent="0.3">
      <c r="A187" s="13" t="s">
        <v>35</v>
      </c>
      <c r="B187" s="17" t="s">
        <v>69</v>
      </c>
      <c r="C187" s="20" t="s">
        <v>308</v>
      </c>
      <c r="D187" s="20" t="s">
        <v>309</v>
      </c>
      <c r="E187" s="10">
        <v>12</v>
      </c>
      <c r="F187" s="10">
        <v>3</v>
      </c>
      <c r="G187" s="22" t="s">
        <v>31</v>
      </c>
      <c r="H187" s="10"/>
      <c r="I187" s="10"/>
      <c r="J187" s="17"/>
      <c r="K187" s="12"/>
      <c r="L187" s="10">
        <v>2</v>
      </c>
      <c r="M187" s="12"/>
      <c r="N187" s="12"/>
      <c r="O187" s="10"/>
    </row>
    <row r="188" spans="1:15" ht="104.25" customHeight="1" x14ac:dyDescent="0.3">
      <c r="A188" s="13" t="s">
        <v>313</v>
      </c>
      <c r="B188" s="17" t="s">
        <v>69</v>
      </c>
      <c r="C188" s="20" t="s">
        <v>314</v>
      </c>
      <c r="D188" s="20" t="s">
        <v>314</v>
      </c>
      <c r="E188" s="10">
        <v>150</v>
      </c>
      <c r="F188" s="10">
        <v>150</v>
      </c>
      <c r="G188" s="22"/>
      <c r="H188" s="10"/>
      <c r="I188" s="10"/>
      <c r="J188" s="17"/>
      <c r="K188" s="12"/>
      <c r="L188" s="10"/>
      <c r="M188" s="12"/>
      <c r="N188" s="12"/>
      <c r="O188" s="11" t="s">
        <v>315</v>
      </c>
    </row>
    <row r="189" spans="1:15" ht="60.75" customHeight="1" x14ac:dyDescent="0.3">
      <c r="A189" s="13" t="s">
        <v>50</v>
      </c>
      <c r="B189" s="17" t="s">
        <v>69</v>
      </c>
      <c r="C189" s="20" t="s">
        <v>244</v>
      </c>
      <c r="D189" s="20" t="s">
        <v>244</v>
      </c>
      <c r="E189" s="10">
        <v>212</v>
      </c>
      <c r="F189" s="10">
        <v>200</v>
      </c>
      <c r="G189" s="22" t="s">
        <v>334</v>
      </c>
      <c r="H189" s="10"/>
      <c r="I189" s="10"/>
      <c r="J189" s="17"/>
      <c r="K189" s="12"/>
      <c r="L189" s="12"/>
      <c r="M189" s="12"/>
      <c r="N189" s="12"/>
      <c r="O189" s="10"/>
    </row>
    <row r="190" spans="1:15" ht="42.75" customHeight="1" x14ac:dyDescent="0.3">
      <c r="A190" s="13" t="s">
        <v>36</v>
      </c>
      <c r="B190" s="17" t="s">
        <v>69</v>
      </c>
      <c r="C190" s="14" t="s">
        <v>37</v>
      </c>
      <c r="D190" s="14" t="s">
        <v>312</v>
      </c>
      <c r="E190" s="10">
        <v>200</v>
      </c>
      <c r="F190" s="10">
        <v>152</v>
      </c>
      <c r="G190" s="22" t="s">
        <v>38</v>
      </c>
      <c r="H190" s="10"/>
      <c r="I190" s="10"/>
      <c r="J190" s="17"/>
      <c r="K190" s="12"/>
      <c r="L190" s="12"/>
      <c r="M190" s="12"/>
      <c r="N190" s="12"/>
      <c r="O190" s="11" t="s">
        <v>399</v>
      </c>
    </row>
    <row r="191" spans="1:15" ht="44.25" customHeight="1" x14ac:dyDescent="0.3">
      <c r="A191" s="13" t="s">
        <v>39</v>
      </c>
      <c r="B191" s="17" t="s">
        <v>69</v>
      </c>
      <c r="C191" s="14" t="s">
        <v>322</v>
      </c>
      <c r="D191" s="14" t="s">
        <v>322</v>
      </c>
      <c r="E191" s="10">
        <v>34</v>
      </c>
      <c r="F191" s="10">
        <v>10</v>
      </c>
      <c r="G191" s="22" t="s">
        <v>29</v>
      </c>
      <c r="H191" s="10"/>
      <c r="I191" s="10"/>
      <c r="J191" s="17"/>
      <c r="K191" s="12"/>
      <c r="L191" s="12"/>
      <c r="M191" s="12"/>
      <c r="N191" s="12"/>
      <c r="O191" s="10"/>
    </row>
    <row r="192" spans="1:15" ht="60.75" customHeight="1" x14ac:dyDescent="0.3">
      <c r="A192" s="13" t="s">
        <v>40</v>
      </c>
      <c r="B192" s="17" t="s">
        <v>69</v>
      </c>
      <c r="C192" s="14" t="s">
        <v>37</v>
      </c>
      <c r="D192" s="14" t="s">
        <v>37</v>
      </c>
      <c r="E192" s="10">
        <v>600</v>
      </c>
      <c r="F192" s="10">
        <v>581</v>
      </c>
      <c r="G192" s="22" t="s">
        <v>41</v>
      </c>
      <c r="H192" s="10"/>
      <c r="I192" s="10"/>
      <c r="J192" s="17"/>
      <c r="K192" s="12"/>
      <c r="L192" s="12"/>
      <c r="M192" s="12"/>
      <c r="N192" s="12"/>
      <c r="O192" s="10"/>
    </row>
    <row r="193" spans="1:15" ht="40.5" customHeight="1" x14ac:dyDescent="0.3">
      <c r="A193" s="13" t="s">
        <v>44</v>
      </c>
      <c r="B193" s="17" t="s">
        <v>69</v>
      </c>
      <c r="C193" s="14" t="s">
        <v>65</v>
      </c>
      <c r="D193" s="14" t="s">
        <v>65</v>
      </c>
      <c r="E193" s="10">
        <v>26</v>
      </c>
      <c r="F193" s="10">
        <v>26</v>
      </c>
      <c r="G193" s="12"/>
      <c r="H193" s="23">
        <v>26</v>
      </c>
      <c r="I193" s="23"/>
      <c r="J193" s="78"/>
      <c r="K193" s="23"/>
      <c r="L193" s="23">
        <v>26</v>
      </c>
      <c r="M193" s="12"/>
      <c r="N193" s="12"/>
      <c r="O193" s="10"/>
    </row>
    <row r="194" spans="1:15" ht="36" customHeight="1" x14ac:dyDescent="0.3">
      <c r="A194" s="13" t="s">
        <v>51</v>
      </c>
      <c r="B194" s="17" t="s">
        <v>69</v>
      </c>
      <c r="C194" s="20" t="s">
        <v>222</v>
      </c>
      <c r="D194" s="20" t="s">
        <v>288</v>
      </c>
      <c r="E194" s="10">
        <v>36</v>
      </c>
      <c r="F194" s="10">
        <v>36</v>
      </c>
      <c r="G194" s="12"/>
      <c r="H194" s="10"/>
      <c r="I194" s="10"/>
      <c r="J194" s="17"/>
      <c r="K194" s="12"/>
      <c r="L194" s="12"/>
      <c r="M194" s="12"/>
      <c r="N194" s="12"/>
      <c r="O194" s="10"/>
    </row>
    <row r="195" spans="1:15" ht="44.25" customHeight="1" x14ac:dyDescent="0.3">
      <c r="A195" s="13" t="s">
        <v>323</v>
      </c>
      <c r="B195" s="17" t="s">
        <v>69</v>
      </c>
      <c r="C195" s="20" t="s">
        <v>58</v>
      </c>
      <c r="D195" s="20" t="s">
        <v>325</v>
      </c>
      <c r="E195" s="10">
        <v>100</v>
      </c>
      <c r="F195" s="10">
        <v>51</v>
      </c>
      <c r="G195" s="22" t="s">
        <v>324</v>
      </c>
      <c r="H195" s="10">
        <v>33</v>
      </c>
      <c r="I195" s="10"/>
      <c r="J195" s="22" t="s">
        <v>330</v>
      </c>
      <c r="K195" s="12"/>
      <c r="L195" s="12"/>
      <c r="M195" s="12"/>
      <c r="N195" s="12"/>
      <c r="O195" s="10"/>
    </row>
    <row r="196" spans="1:15" ht="53.25" customHeight="1" x14ac:dyDescent="0.3">
      <c r="A196" s="13" t="s">
        <v>326</v>
      </c>
      <c r="B196" s="17" t="s">
        <v>69</v>
      </c>
      <c r="C196" s="20" t="s">
        <v>58</v>
      </c>
      <c r="D196" s="20" t="s">
        <v>327</v>
      </c>
      <c r="E196" s="10">
        <v>25</v>
      </c>
      <c r="F196" s="10">
        <v>25</v>
      </c>
      <c r="G196" s="22" t="s">
        <v>328</v>
      </c>
      <c r="H196" s="10"/>
      <c r="I196" s="10"/>
      <c r="J196" s="17"/>
      <c r="K196" s="12"/>
      <c r="L196" s="12"/>
      <c r="M196" s="12"/>
      <c r="N196" s="12"/>
      <c r="O196" s="11" t="s">
        <v>329</v>
      </c>
    </row>
    <row r="197" spans="1:15" ht="43.5" customHeight="1" x14ac:dyDescent="0.3">
      <c r="A197" s="13" t="s">
        <v>45</v>
      </c>
      <c r="B197" s="17" t="s">
        <v>69</v>
      </c>
      <c r="C197" s="14" t="s">
        <v>64</v>
      </c>
      <c r="D197" s="14" t="s">
        <v>66</v>
      </c>
      <c r="E197" s="10">
        <v>75</v>
      </c>
      <c r="F197" s="10">
        <v>75</v>
      </c>
      <c r="G197" s="22" t="s">
        <v>46</v>
      </c>
      <c r="H197" s="10"/>
      <c r="I197" s="10"/>
      <c r="J197" s="72" t="s">
        <v>47</v>
      </c>
      <c r="K197" s="12"/>
      <c r="L197" s="12"/>
      <c r="M197" s="12"/>
      <c r="N197" s="12"/>
      <c r="O197" s="11" t="s">
        <v>316</v>
      </c>
    </row>
    <row r="198" spans="1:15" ht="44.25" customHeight="1" x14ac:dyDescent="0.3">
      <c r="A198" s="13" t="s">
        <v>331</v>
      </c>
      <c r="B198" s="17" t="s">
        <v>69</v>
      </c>
      <c r="C198" s="14" t="s">
        <v>332</v>
      </c>
      <c r="D198" s="14" t="s">
        <v>332</v>
      </c>
      <c r="E198" s="10">
        <v>11</v>
      </c>
      <c r="F198" s="10">
        <v>11</v>
      </c>
      <c r="G198" s="16"/>
      <c r="H198" s="10"/>
      <c r="I198" s="10"/>
      <c r="J198" s="72"/>
      <c r="K198" s="12"/>
      <c r="L198" s="12"/>
      <c r="M198" s="12"/>
      <c r="N198" s="12"/>
      <c r="O198" s="11" t="s">
        <v>405</v>
      </c>
    </row>
    <row r="199" spans="1:15" ht="60.75" customHeight="1" thickBot="1" x14ac:dyDescent="0.35">
      <c r="A199" s="13" t="s">
        <v>42</v>
      </c>
      <c r="B199" s="17" t="s">
        <v>69</v>
      </c>
      <c r="C199" s="20" t="s">
        <v>244</v>
      </c>
      <c r="D199" s="20" t="s">
        <v>244</v>
      </c>
      <c r="E199" s="10">
        <v>311</v>
      </c>
      <c r="F199" s="10">
        <v>237</v>
      </c>
      <c r="G199" s="22" t="s">
        <v>43</v>
      </c>
      <c r="H199" s="10"/>
      <c r="I199" s="10"/>
      <c r="J199" s="17"/>
      <c r="K199" s="12"/>
      <c r="L199" s="12"/>
      <c r="M199" s="19">
        <v>98</v>
      </c>
      <c r="N199" s="12"/>
      <c r="O199" s="10"/>
    </row>
    <row r="200" spans="1:15" ht="19.5" thickBot="1" x14ac:dyDescent="0.35">
      <c r="A200" s="85" t="s">
        <v>18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6"/>
    </row>
    <row r="201" spans="1:15" ht="295.5" customHeight="1" x14ac:dyDescent="0.3">
      <c r="A201" s="21" t="s">
        <v>139</v>
      </c>
      <c r="B201" s="40" t="s">
        <v>69</v>
      </c>
      <c r="C201" s="32" t="s">
        <v>393</v>
      </c>
      <c r="D201" s="32" t="s">
        <v>393</v>
      </c>
      <c r="E201" s="29">
        <v>15</v>
      </c>
      <c r="F201" s="29">
        <v>15</v>
      </c>
      <c r="G201" s="41" t="s">
        <v>364</v>
      </c>
      <c r="H201" s="29"/>
      <c r="I201" s="29"/>
      <c r="J201" s="41"/>
      <c r="K201" s="61"/>
      <c r="L201" s="61"/>
      <c r="M201" s="61"/>
      <c r="N201" s="61"/>
      <c r="O201" s="62" t="s">
        <v>363</v>
      </c>
    </row>
    <row r="202" spans="1:15" ht="275.25" customHeight="1" x14ac:dyDescent="0.3">
      <c r="A202" s="21" t="s">
        <v>146</v>
      </c>
      <c r="B202" s="40" t="s">
        <v>69</v>
      </c>
      <c r="C202" s="32" t="s">
        <v>393</v>
      </c>
      <c r="D202" s="32" t="s">
        <v>393</v>
      </c>
      <c r="E202" s="29">
        <v>10</v>
      </c>
      <c r="F202" s="29">
        <v>10</v>
      </c>
      <c r="G202" s="41" t="s">
        <v>364</v>
      </c>
      <c r="H202" s="29"/>
      <c r="I202" s="29"/>
      <c r="J202" s="41"/>
      <c r="K202" s="61"/>
      <c r="L202" s="61"/>
      <c r="M202" s="61"/>
      <c r="N202" s="61"/>
      <c r="O202" s="62" t="s">
        <v>147</v>
      </c>
    </row>
    <row r="203" spans="1:15" ht="197.25" customHeight="1" x14ac:dyDescent="0.3">
      <c r="A203" s="21" t="s">
        <v>148</v>
      </c>
      <c r="B203" s="40" t="s">
        <v>69</v>
      </c>
      <c r="C203" s="32" t="s">
        <v>94</v>
      </c>
      <c r="D203" s="32" t="s">
        <v>94</v>
      </c>
      <c r="E203" s="29">
        <v>15</v>
      </c>
      <c r="F203" s="29">
        <v>15</v>
      </c>
      <c r="G203" s="41" t="s">
        <v>364</v>
      </c>
      <c r="H203" s="29"/>
      <c r="I203" s="29"/>
      <c r="J203" s="41"/>
      <c r="K203" s="61"/>
      <c r="L203" s="61"/>
      <c r="M203" s="61"/>
      <c r="N203" s="61"/>
      <c r="O203" s="62" t="s">
        <v>250</v>
      </c>
    </row>
    <row r="204" spans="1:15" ht="409.5" customHeight="1" x14ac:dyDescent="0.3">
      <c r="A204" s="13" t="s">
        <v>149</v>
      </c>
      <c r="B204" s="51" t="s">
        <v>69</v>
      </c>
      <c r="C204" s="35" t="s">
        <v>394</v>
      </c>
      <c r="D204" s="35" t="s">
        <v>394</v>
      </c>
      <c r="E204" s="25">
        <v>35</v>
      </c>
      <c r="F204" s="25">
        <v>32</v>
      </c>
      <c r="G204" s="52" t="s">
        <v>95</v>
      </c>
      <c r="H204" s="25">
        <v>32</v>
      </c>
      <c r="I204" s="25"/>
      <c r="J204" s="52"/>
      <c r="K204" s="58"/>
      <c r="L204" s="58"/>
      <c r="M204" s="58"/>
      <c r="N204" s="58"/>
      <c r="O204" s="24" t="s">
        <v>403</v>
      </c>
    </row>
    <row r="205" spans="1:15" ht="390.75" customHeight="1" x14ac:dyDescent="0.3">
      <c r="A205" s="13" t="s">
        <v>245</v>
      </c>
      <c r="B205" s="51" t="s">
        <v>69</v>
      </c>
      <c r="C205" s="35" t="s">
        <v>58</v>
      </c>
      <c r="D205" s="35" t="s">
        <v>94</v>
      </c>
      <c r="E205" s="25">
        <v>3</v>
      </c>
      <c r="F205" s="25">
        <v>3</v>
      </c>
      <c r="G205" s="52" t="s">
        <v>96</v>
      </c>
      <c r="H205" s="25">
        <v>3</v>
      </c>
      <c r="I205" s="25"/>
      <c r="J205" s="52"/>
      <c r="K205" s="58"/>
      <c r="L205" s="58"/>
      <c r="M205" s="58"/>
      <c r="N205" s="58"/>
      <c r="O205" s="24" t="s">
        <v>150</v>
      </c>
    </row>
    <row r="206" spans="1:15" ht="226.5" customHeight="1" x14ac:dyDescent="0.3">
      <c r="A206" s="13" t="s">
        <v>246</v>
      </c>
      <c r="B206" s="51" t="s">
        <v>69</v>
      </c>
      <c r="C206" s="35" t="s">
        <v>58</v>
      </c>
      <c r="D206" s="35" t="s">
        <v>58</v>
      </c>
      <c r="E206" s="25">
        <v>500</v>
      </c>
      <c r="F206" s="25">
        <v>427</v>
      </c>
      <c r="G206" s="52" t="s">
        <v>97</v>
      </c>
      <c r="H206" s="25"/>
      <c r="I206" s="25"/>
      <c r="J206" s="52"/>
      <c r="K206" s="58"/>
      <c r="L206" s="58"/>
      <c r="M206" s="58"/>
      <c r="N206" s="58"/>
      <c r="O206" s="24" t="s">
        <v>136</v>
      </c>
    </row>
    <row r="207" spans="1:15" ht="243" customHeight="1" x14ac:dyDescent="0.3">
      <c r="A207" s="13" t="s">
        <v>249</v>
      </c>
      <c r="B207" s="51"/>
      <c r="C207" s="27" t="s">
        <v>218</v>
      </c>
      <c r="D207" s="27" t="s">
        <v>248</v>
      </c>
      <c r="E207" s="25">
        <v>50</v>
      </c>
      <c r="F207" s="25">
        <v>32</v>
      </c>
      <c r="G207" s="52" t="s">
        <v>247</v>
      </c>
      <c r="H207" s="25">
        <v>32</v>
      </c>
      <c r="I207" s="25"/>
      <c r="J207" s="52"/>
      <c r="K207" s="58"/>
      <c r="L207" s="58"/>
      <c r="M207" s="58"/>
      <c r="N207" s="58"/>
      <c r="O207" s="24" t="s">
        <v>265</v>
      </c>
    </row>
    <row r="208" spans="1:15" ht="303.75" customHeight="1" thickBot="1" x14ac:dyDescent="0.35">
      <c r="A208" s="13" t="s">
        <v>151</v>
      </c>
      <c r="B208" s="51" t="s">
        <v>69</v>
      </c>
      <c r="C208" s="35" t="s">
        <v>98</v>
      </c>
      <c r="D208" s="35" t="s">
        <v>98</v>
      </c>
      <c r="E208" s="25">
        <v>50</v>
      </c>
      <c r="F208" s="25">
        <v>37</v>
      </c>
      <c r="G208" s="52" t="s">
        <v>97</v>
      </c>
      <c r="H208" s="25">
        <v>37</v>
      </c>
      <c r="I208" s="25"/>
      <c r="J208" s="52"/>
      <c r="K208" s="58"/>
      <c r="L208" s="58"/>
      <c r="M208" s="58"/>
      <c r="N208" s="58"/>
      <c r="O208" s="24" t="s">
        <v>335</v>
      </c>
    </row>
    <row r="209" spans="1:15" ht="18.75" customHeight="1" thickBot="1" x14ac:dyDescent="0.35">
      <c r="A209" s="85" t="s">
        <v>21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6"/>
    </row>
    <row r="210" spans="1:15" ht="81.75" customHeight="1" x14ac:dyDescent="0.3">
      <c r="A210" s="80" t="s">
        <v>410</v>
      </c>
      <c r="B210" s="51"/>
      <c r="C210" s="35" t="s">
        <v>289</v>
      </c>
      <c r="D210" s="35" t="s">
        <v>289</v>
      </c>
      <c r="E210" s="25">
        <v>25</v>
      </c>
      <c r="F210" s="25">
        <v>25</v>
      </c>
      <c r="G210" s="52" t="s">
        <v>152</v>
      </c>
      <c r="H210" s="25"/>
      <c r="I210" s="19">
        <v>2</v>
      </c>
      <c r="J210" s="41" t="s">
        <v>411</v>
      </c>
      <c r="K210" s="31"/>
      <c r="L210" s="19">
        <v>1</v>
      </c>
      <c r="M210" s="24"/>
      <c r="N210" s="25"/>
      <c r="O210" s="24"/>
    </row>
    <row r="211" spans="1:15" ht="19.5" x14ac:dyDescent="0.35">
      <c r="A211" s="18"/>
      <c r="B211" s="7"/>
      <c r="C211" s="15"/>
      <c r="D211" s="15"/>
      <c r="E211" s="9">
        <f>E10+E15+E16+E17+E20++E21+E22+E23+E27+E28+E29+E30+E31+E32+E34+E35+E38+E39+E40+E44+E42+E37+E36+E45+E46+E47+E50+E60+E63+E65+E67+E68+E69+E70+E71+E72+E73+E74+E83+E84+E85+E90+E93+E94+E92+E95+E96+E97+E98+E99+E100+E101+E102+E103+E104+E105+E106+E107+E108+E109+E110+E111+E112+E124+E125+E128+E129+E130+E131+E132+E133+E134+E135+E136+E137+E138+E139+E140+E141+E142+E143+E144+E145+E146+E147+E148+E149+E150+E151+E158+E161+E162+E163+E168+E169+E170+E171+E174+E175+E176+E177+E179+E181+E182+E183+E184+E185+E187+E189+E190+E191+E192+E199+E193+E194+E197+E201+E202+E203+E204+E205+E206+E208+E210+E8+E9+E11+E12+E13+E14+E18+E19+E24+E48+E49+E58+E59+E75+E76+E77+E78+E79+E80+E81+E113+E114+E115+E116+E117+E118+E119+E120+E121+E122+E123+E153+E154+E155+E156+E157+E164+E165+E166+E167+E178+E195+E196+E43+E172+E188+E198+E25+E61+E66+E64+E126+E159+E41+E186+E207+E180+E86+E87+E88+E89+E91</f>
        <v>73744</v>
      </c>
      <c r="F211" s="9">
        <f>F10+F15+F16+F17+F20++F21+F22+F23+F27+F28+F29+F30+F31+F32+F34+F35+F38+F39+F40+F44+F42+F37+F36+F45+F46+F47+F50+F60+F63+F65+F67+F68+F69+F70+F71+F72+F73+F74+F83+F84+F85+F90+F93+F94+F92+F95+F96+F97+F98+F99+F100+F101+F102+F103+F104+F105+F106+F107+F108+F109+F110+F111+F112+F124+F125+F128+F129+F130+F131+F132+F133+F134+F135+F136+F137+F138+F139+F140+F141+F142+F143+F144+F145+F146+F147+F148+F149+F150+F151+F158+F161+F162+F163+F168+F169+F170+F171+F174+F175+F176+F177+F179+F181+F182+F183+F184+F185+F187+F189+F190+F191+F192+F199+F193+F194+F197+F201+F202+F203+F204+F205+F206+F208+F210+F8+F9+F11+F12+F13+F14+F18+F19+F24+F48+F49+F58+F59+F75+F76+F77+F78+F79+F80+F81+F113+F114+F115+F116+F117+F118+F119+F120+F121+F122+F123+F153+F154+F155+F156+F157+F164+F165+F166+F167+F178+F195+F196+F43+F172+F188+F198+F25+F61+F66+F64+F126+F159+F41+F186+F207+F180+F86+F87+F88+F89+F91</f>
        <v>73260</v>
      </c>
      <c r="G211" s="7"/>
      <c r="H211" s="9">
        <f>H10+H15+H16+H17+H20++H21+H22+H23+H27+H28+H29+H30+H31+H32+H34+H35+H38+H39+H40+H44+H42+H37+H36+H45+H46+H47+H50+H60+H63+H65+H67+H68+H69+H70+H71+H72+H73+H74+H83+H84+H85+H90+H93+H94+H92+H95+H96+H97+H98+H99+H100+H101+H102+H103+H104+H105+H106+H107+H108+H109+H110+H111+H112+H124+H125+H128+H129+H130+H131+H132+H133+H134+H135+H136+H137+H138+H139+H140+H141+H142+H143+H144+H145+H146+H147+H148+H149+H150+H151+H158+H161+H162+H163+H168+H169+H170+H171+H174+H175+H176+H177+H179+H181+H182+H183+H184+H185+H187+H189+H190+H191+H192+H199+H193+H194+H197+H201+H202+H203+H204+H205+H206+H208+H210+H8+H9+H11+H12+H13+H14+H18+H19+H24+H48+H49+H58+H59+H75+H76+H77+H78+H79+H80+H81+H113+H114+H115+H116+H117+H118+H119+H120+H121+H122+H123+H153+H154+H155+H156+H157+H164+H165+H166+H167+H178+H195+H196+H43+H172+H188+H198+H25+H61+H66+H64+H126+H159+H41+H186+H207+H180+H86+H87+H88+H89+H91</f>
        <v>1402</v>
      </c>
      <c r="I211" s="9">
        <f>I10+I15+I16+I17+I20++I21+I22+I23+I27+I28+I29+I30+I31+I32+I34+I35+I38+I39+I40+I44+I42+I37+I36+I45+I46+I47+I50+I60+I63+I65+I67+I68+I69+I70+I71+I72+I73+I74+I83+I84+I85+I90+I93+I94+I92+I95+I96+I97+I98+I99+I100+I101+I102+I103+I104+I105+I106+I107+I108+I109+I110+I111+I112+I124+I125+I128+I129+I130+I131+I132+I133+I134+I135+I136+I137+I138+I139+I140+I141+I142+I143+I144+I145+I146+I147+I148+I149+I150+I151+I158+I161+I162+I163+I168+I169+I170+I171+I174+I175+I176+I177+I179+I181+I182+I183+I184+I185+I187+I189+I190+I191+I192+I199+I193+I194+I197+I201+I202+I203+I204+I205+I206+I208+I210+I8+I9+I11+I12+I13+I14+I18+I19+I24+I48+I49+I58+I59+I75+I76+I77+I78+I79+I80+I81+I113+I114+I115+I116+I117+I118+I119+I120+I121+I122+I123+I153+I154+I155+I156+I157+I164+I165+I166+I167+I178+I195+I196+I43+I172+I188+I198+I25+I61+I66+I64+I126+I159+I41+I186+I207+I180+I86+I87+I88+I89+I91</f>
        <v>27</v>
      </c>
      <c r="J211" s="79"/>
      <c r="K211" s="9">
        <f>K10+K15+K16+K17+K20++K21+K22+K23+K27+K28+K29+K30+K31+K32+K34+K35+K38+K39+K40+K44+K42+K37+K36+K45+K46+K47+K50+K60+K63+K65+K67+K68+K69+K70+K71+K72+K73+K74+K83+K84+K85+K90+K93+K94+K92+K95+K96+K97+K98+K99+K100+K101+K102+K103+K104+K105+K106+K107+K108+K109+K110+K111+K112+K124+K125+K128+K129+K130+K131+K132+K133+K134+K135+K136+K137+K138+K139+K140+K141+K142+K143+K144+K145+K146+K147+K148+K149+K150+K151+K158+K161+K162+K163+K168+K169+K170+K171+K174+K175+K176+K177+K179+K181+K182+K183+K184+K185+K187+K189+K190+K191+K192+K199+K193+K194+K197+K201+K202+K203+K204+K205+K206+K208+K210+K8+K9+K11+K12+K13+K14+K18+K19+K24+K48+K49+K58+K59+K75+K76+K77+K78+K79+K80+K81+K113+K114+K115+K116+K117+K118+K119+K120+K121+K122+K123+K153+K154+K155+K156+K157+K164+K165+K166+K167+K178+K195+K196+K43+K172+K188+K198+K25+K61+K66+K64+K126+K159+K41+K186+K207+K180+K86+K87+K88+K89+K91</f>
        <v>0</v>
      </c>
      <c r="L211" s="9">
        <f t="shared" ref="L211:M211" si="0">L10+L15+L16+L17+L20++L21+L22+L23+L27+L28+L29+L30+L31+L32+L34+L35+L38+L39+L40+L44+L42+L37+L36+L45+L46+L47+L50+L60+L63+L65+L67+L68+L69+L70+L71+L72+L73+L74+L83+L84+L85+L90+L93+L94+L92+L95+L96+L97+L98+L99+L100+L101+L102+L103+L104+L105+L106+L107+L108+L109+L110+L111+L112+L124+L125+L128+L129+L130+L131+L132+L133+L134+L135+L136+L137+L138+L139+L140+L141+L142+L143+L144+L145+L146+L147+L148+L149+L150+L151+L158+L161+L162+L163+L168+L169+L170+L171+L174+L175+L176+L177+L179+L181+L182+L183+L184+L185+L187+L189+L190+L191+L192+L199+L193+L194+L197+L201+L202+L203+L204+L205+L206+L208+L210+L8+L9+L11+L12+L13+L14+L18+L19+L24+L48+L49+L58+L59+L75+L76+L77+L78+L79+L80+L81+L113+L114+L115+L116+L117+L118+L119+L120+L121+L122+L123+L153+L154+L155+L156+L157+L164+L165+L166+L167+L178+L195+L196+L43+L172+L188+L198+L25+L61+L66+L64+L126+L159+L41+L186+L207+L180+L86+L87+L88+L89+L91</f>
        <v>156</v>
      </c>
      <c r="M211" s="9">
        <f t="shared" si="0"/>
        <v>694</v>
      </c>
      <c r="N211" s="7"/>
      <c r="O211" s="8"/>
    </row>
    <row r="215" spans="1:15" x14ac:dyDescent="0.3">
      <c r="E215" s="81"/>
    </row>
  </sheetData>
  <mergeCells count="42">
    <mergeCell ref="A7:O7"/>
    <mergeCell ref="A173:O173"/>
    <mergeCell ref="A62:O62"/>
    <mergeCell ref="A82:O82"/>
    <mergeCell ref="C50:C57"/>
    <mergeCell ref="D50:D57"/>
    <mergeCell ref="H50:H57"/>
    <mergeCell ref="A26:O26"/>
    <mergeCell ref="A127:O127"/>
    <mergeCell ref="A152:O152"/>
    <mergeCell ref="A38:A41"/>
    <mergeCell ref="B38:B41"/>
    <mergeCell ref="A46:A49"/>
    <mergeCell ref="B46:B49"/>
    <mergeCell ref="A50:A58"/>
    <mergeCell ref="B50:B58"/>
    <mergeCell ref="A209:O209"/>
    <mergeCell ref="A33:O33"/>
    <mergeCell ref="E50:E57"/>
    <mergeCell ref="F50:F57"/>
    <mergeCell ref="A200:O200"/>
    <mergeCell ref="A160:O160"/>
    <mergeCell ref="A63:A64"/>
    <mergeCell ref="B63:B64"/>
    <mergeCell ref="A65:A66"/>
    <mergeCell ref="B65:B66"/>
    <mergeCell ref="G63:G65"/>
    <mergeCell ref="G86:G88"/>
    <mergeCell ref="G98:G99"/>
    <mergeCell ref="A2:O2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  <mergeCell ref="O4:O5"/>
  </mergeCells>
  <pageMargins left="0.19685039370078741" right="0.19685039370078741" top="0.19685039370078741" bottom="0.19685039370078741" header="0.11811023622047245" footer="0.31496062992125984"/>
  <pageSetup paperSize="9" scale="32" firstPageNumber="0" fitToHeight="0" orientation="landscape" r:id="rId1"/>
  <rowBreaks count="5" manualBreakCount="5">
    <brk id="45" max="14" man="1"/>
    <brk id="97" max="14" man="1"/>
    <brk id="126" max="14" man="1"/>
    <brk id="159" max="14" man="1"/>
    <brk id="19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Ульянова Мария Вадимовна</cp:lastModifiedBy>
  <cp:revision>4</cp:revision>
  <cp:lastPrinted>2022-02-28T10:25:31Z</cp:lastPrinted>
  <dcterms:created xsi:type="dcterms:W3CDTF">2006-09-28T05:33:49Z</dcterms:created>
  <dcterms:modified xsi:type="dcterms:W3CDTF">2022-03-04T11:37:51Z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